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Рішення 62 позачергової сесії VIII скликання\"/>
    </mc:Choice>
  </mc:AlternateContent>
  <xr:revisionPtr revIDLastSave="0" documentId="8_{98E40912-48D1-4925-B893-1B77C73EB4A6}" xr6:coauthVersionLast="46" xr6:coauthVersionMax="46" xr10:uidLastSave="{00000000-0000-0000-0000-000000000000}"/>
  <bookViews>
    <workbookView xWindow="-108" yWindow="-108" windowWidth="23256" windowHeight="12576" activeTab="5" xr2:uid="{0B349945-7D9F-4BED-AC19-AA8284BC7BD0}"/>
  </bookViews>
  <sheets>
    <sheet name="додаток 1" sheetId="32" r:id="rId1"/>
    <sheet name="додаток 2" sheetId="33" r:id="rId2"/>
    <sheet name="додаток 3" sheetId="34" r:id="rId3"/>
    <sheet name="додаток 5" sheetId="2" r:id="rId4"/>
    <sheet name="додаток 6" sheetId="14" r:id="rId5"/>
    <sheet name="додаток 7" sheetId="3" r:id="rId6"/>
  </sheets>
  <definedNames>
    <definedName name="_xlnm._FilterDatabase" localSheetId="5" hidden="1">'додаток 7'!$B$12:$B$49</definedName>
    <definedName name="_xlnm.Print_Titles" localSheetId="0">'додаток 1'!$8:$11</definedName>
    <definedName name="_xlnm.Print_Titles" localSheetId="2">'додаток 3'!$9:$13</definedName>
    <definedName name="_xlnm.Print_Titles" localSheetId="4">'додаток 6'!$10:$10</definedName>
    <definedName name="_xlnm.Print_Titles" localSheetId="5">'додаток 7'!$9:$11</definedName>
    <definedName name="_xlnm.Print_Area" localSheetId="4">'додаток 6'!$A$1:$K$24</definedName>
    <definedName name="_xlnm.Print_Area" localSheetId="5">'додаток 7'!$A$1:$J$62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5" i="34" l="1"/>
  <c r="F55" i="34"/>
  <c r="H20" i="14"/>
  <c r="F15" i="34"/>
  <c r="F14" i="34" s="1"/>
  <c r="E15" i="34"/>
  <c r="E14" i="34" s="1"/>
  <c r="P73" i="34" l="1"/>
  <c r="P72" i="34"/>
  <c r="P71" i="34"/>
  <c r="P70" i="34"/>
  <c r="P69" i="34"/>
  <c r="P68" i="34"/>
  <c r="P67" i="34"/>
  <c r="P66" i="34"/>
  <c r="P65" i="34"/>
  <c r="P64" i="34"/>
  <c r="P63" i="34"/>
  <c r="P62" i="34"/>
  <c r="P61" i="34"/>
  <c r="P60" i="34"/>
  <c r="P59" i="34"/>
  <c r="P58" i="34"/>
  <c r="P57" i="34"/>
  <c r="P56" i="34"/>
  <c r="P55" i="34"/>
  <c r="P54" i="34"/>
  <c r="P53" i="34"/>
  <c r="P52" i="34"/>
  <c r="P51" i="34"/>
  <c r="P50" i="34"/>
  <c r="P49" i="34"/>
  <c r="P48" i="34"/>
  <c r="P47" i="34"/>
  <c r="P46" i="34"/>
  <c r="P45" i="34"/>
  <c r="P44" i="34"/>
  <c r="P43" i="34"/>
  <c r="P42" i="34"/>
  <c r="P41" i="34"/>
  <c r="P40" i="34"/>
  <c r="P39" i="34"/>
  <c r="P38" i="34"/>
  <c r="P37" i="34"/>
  <c r="P36" i="34"/>
  <c r="P35" i="34"/>
  <c r="P34" i="34"/>
  <c r="P33" i="34"/>
  <c r="P32" i="34"/>
  <c r="P31" i="34"/>
  <c r="P30" i="34"/>
  <c r="P29" i="34"/>
  <c r="P28" i="34"/>
  <c r="P27" i="34"/>
  <c r="P26" i="34"/>
  <c r="P25" i="34"/>
  <c r="P24" i="34"/>
  <c r="P23" i="34"/>
  <c r="P22" i="34"/>
  <c r="P21" i="34"/>
  <c r="P20" i="34"/>
  <c r="P19" i="34"/>
  <c r="P18" i="34"/>
  <c r="P17" i="34"/>
  <c r="P16" i="34"/>
  <c r="P15" i="34"/>
  <c r="P14" i="34"/>
  <c r="J49" i="3"/>
  <c r="H49" i="3"/>
  <c r="H38" i="3"/>
  <c r="I39" i="3"/>
  <c r="I37" i="3"/>
  <c r="H58" i="3"/>
  <c r="H39" i="3"/>
  <c r="H25" i="3"/>
  <c r="I27" i="3"/>
  <c r="I15" i="14"/>
  <c r="C92" i="32" l="1"/>
  <c r="C91" i="32"/>
  <c r="C90" i="32"/>
  <c r="C89" i="32"/>
  <c r="C88" i="32"/>
  <c r="C87" i="32"/>
  <c r="C86" i="32"/>
  <c r="C85" i="32"/>
  <c r="C84" i="32"/>
  <c r="C83" i="32"/>
  <c r="C82" i="32"/>
  <c r="C81" i="32"/>
  <c r="C80" i="32"/>
  <c r="C79" i="32"/>
  <c r="C78" i="32"/>
  <c r="C77" i="32"/>
  <c r="C76" i="32"/>
  <c r="C75" i="32"/>
  <c r="C74" i="32"/>
  <c r="C73" i="32"/>
  <c r="C72" i="32"/>
  <c r="C71" i="32"/>
  <c r="C70" i="32"/>
  <c r="C69" i="32"/>
  <c r="C68" i="32"/>
  <c r="C67" i="32"/>
  <c r="C66" i="32"/>
  <c r="C65" i="32"/>
  <c r="C64" i="32"/>
  <c r="C63" i="32"/>
  <c r="C62" i="32"/>
  <c r="C61" i="32"/>
  <c r="C60" i="32"/>
  <c r="C59" i="32"/>
  <c r="C58" i="32"/>
  <c r="C57" i="32"/>
  <c r="C56" i="32"/>
  <c r="C55" i="32"/>
  <c r="C54" i="32"/>
  <c r="C53" i="32"/>
  <c r="C52" i="32"/>
  <c r="C51" i="32"/>
  <c r="C50" i="32"/>
  <c r="C49" i="32"/>
  <c r="C48" i="32"/>
  <c r="C47" i="32"/>
  <c r="C46" i="32"/>
  <c r="C45" i="32"/>
  <c r="C44" i="32"/>
  <c r="C43" i="32"/>
  <c r="C42" i="32"/>
  <c r="C41" i="32"/>
  <c r="C40" i="32"/>
  <c r="C39" i="32"/>
  <c r="C38" i="32"/>
  <c r="C37" i="32"/>
  <c r="C36" i="32"/>
  <c r="C35" i="32"/>
  <c r="C34" i="32"/>
  <c r="C33" i="32"/>
  <c r="C32" i="32"/>
  <c r="C31" i="32"/>
  <c r="C30" i="32"/>
  <c r="C29" i="32"/>
  <c r="C28" i="32"/>
  <c r="C27" i="32"/>
  <c r="C26" i="32"/>
  <c r="C25" i="32"/>
  <c r="C24" i="32"/>
  <c r="C23" i="32"/>
  <c r="C22" i="32"/>
  <c r="C21" i="32"/>
  <c r="C20" i="32"/>
  <c r="C19" i="32"/>
  <c r="C18" i="32"/>
  <c r="C17" i="32"/>
  <c r="C16" i="32"/>
  <c r="C15" i="32"/>
  <c r="C14" i="32"/>
  <c r="C13" i="32"/>
  <c r="C12" i="32"/>
  <c r="I54" i="3"/>
  <c r="I26" i="3"/>
  <c r="H46" i="3"/>
  <c r="H42" i="3"/>
  <c r="H33" i="3"/>
  <c r="D55" i="2"/>
  <c r="I14" i="14"/>
  <c r="J54" i="3"/>
  <c r="G54" i="3"/>
  <c r="G44" i="3"/>
  <c r="G38" i="3"/>
  <c r="G34" i="3"/>
  <c r="H23" i="3"/>
  <c r="J18" i="3"/>
  <c r="J18" i="14"/>
  <c r="D59" i="2"/>
  <c r="D39" i="2" l="1"/>
  <c r="I59" i="3"/>
  <c r="G57" i="3"/>
  <c r="J27" i="3"/>
  <c r="G27" i="3"/>
  <c r="J20" i="3" l="1"/>
  <c r="G20" i="3"/>
  <c r="J16" i="3"/>
  <c r="G17" i="3"/>
  <c r="G16" i="3"/>
  <c r="J15" i="3"/>
  <c r="G15" i="3"/>
  <c r="D51" i="2"/>
  <c r="D29" i="2"/>
  <c r="D16" i="2"/>
  <c r="G40" i="3"/>
  <c r="J43" i="3"/>
  <c r="J37" i="3"/>
  <c r="G33" i="3"/>
  <c r="J26" i="3"/>
  <c r="G21" i="3"/>
  <c r="D38" i="2" l="1"/>
  <c r="D36" i="2"/>
  <c r="D34" i="2"/>
  <c r="G56" i="3"/>
  <c r="G42" i="3"/>
  <c r="G41" i="3"/>
  <c r="G26" i="3"/>
  <c r="G19" i="3"/>
  <c r="G18" i="3"/>
  <c r="D42" i="2" l="1"/>
  <c r="D17" i="2"/>
  <c r="G55" i="3"/>
  <c r="G53" i="3"/>
  <c r="G47" i="3" l="1"/>
  <c r="G43" i="3"/>
  <c r="G37" i="3"/>
  <c r="H35" i="3"/>
  <c r="J22" i="3"/>
  <c r="G22" i="3"/>
  <c r="J14" i="3"/>
  <c r="G23" i="3"/>
  <c r="G24" i="3" l="1"/>
  <c r="G25" i="3"/>
  <c r="G14" i="3"/>
  <c r="G29" i="3"/>
  <c r="G28" i="3"/>
  <c r="D52" i="2"/>
  <c r="D50" i="2"/>
  <c r="D58" i="2" l="1"/>
  <c r="D57" i="2" s="1"/>
  <c r="D31" i="2"/>
  <c r="D27" i="2"/>
  <c r="J20" i="14"/>
  <c r="J13" i="14" s="1"/>
  <c r="J12" i="14" s="1"/>
  <c r="I20" i="14"/>
  <c r="D25" i="2" l="1"/>
  <c r="D23" i="2"/>
  <c r="D21" i="2" l="1"/>
  <c r="G51" i="3"/>
  <c r="G50" i="3"/>
  <c r="D19" i="2"/>
  <c r="H36" i="3" l="1"/>
  <c r="H59" i="3" s="1"/>
  <c r="G36" i="3" l="1"/>
  <c r="G30" i="3" l="1"/>
  <c r="G32" i="3"/>
  <c r="G58" i="3"/>
  <c r="G52" i="3" l="1"/>
  <c r="G49" i="3"/>
  <c r="G48" i="3"/>
  <c r="J46" i="3"/>
  <c r="G46" i="3"/>
  <c r="G45" i="3"/>
  <c r="J39" i="3"/>
  <c r="J59" i="3" s="1"/>
  <c r="G39" i="3"/>
  <c r="G35" i="3"/>
  <c r="G31" i="3"/>
  <c r="D15" i="2"/>
  <c r="D13" i="2"/>
  <c r="D41" i="2" s="1"/>
  <c r="D40" i="2" l="1"/>
  <c r="G59" i="3"/>
</calcChain>
</file>

<file path=xl/sharedStrings.xml><?xml version="1.0" encoding="utf-8"?>
<sst xmlns="http://schemas.openxmlformats.org/spreadsheetml/2006/main" count="825" uniqueCount="414">
  <si>
    <t>Додаток 1</t>
  </si>
  <si>
    <t>ДОХОДИ_x000D_
місцевого бюджету на 2025 рік</t>
  </si>
  <si>
    <t>(грн)</t>
  </si>
  <si>
    <t>Код</t>
  </si>
  <si>
    <t>Найменування згідно з Класифікацією доходів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</si>
  <si>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</si>
  <si>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</si>
  <si>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</si>
  <si>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</si>
  <si>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</si>
  <si>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Податкові надходження</t>
  </si>
  <si>
    <t>Податки на доходи, податки на прибуток, податки на збільшення ринкової вартості</t>
  </si>
  <si>
    <t>Податок та збір на доходи фізичних осіб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</si>
  <si>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</si>
  <si>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</si>
  <si>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Податок на доходи фізичних осіб, що сплачується фізичними особами за результатами річного декларування</t>
  </si>
  <si>
    <t>Податок на доходи фізичних осіб у вигляді мінімального податкового зобов`язання, що підлягає сплаті фізичними особами</t>
  </si>
  <si>
    <t>Податок на прибуток підприємств</t>
  </si>
  <si>
    <t>Податок на прибуток підприємств та фінансових установ комунальної власності</t>
  </si>
  <si>
    <t>Рентна плата та плата за використання інших природних ресурсів</t>
  </si>
  <si>
    <t>Рентна плата за користування надрами загальнодержавного значення</t>
  </si>
  <si>
    <t>Рентна плата за користування надрами для видобування інших корисних копалин загальнодержавного значення</t>
  </si>
  <si>
    <t>Внутрішні податки на товари та послуги</t>
  </si>
  <si>
    <t>Акцизний податок з вироблених в Україні підакцизних товарів (продукції)</t>
  </si>
  <si>
    <t>Пальне</t>
  </si>
  <si>
    <t>Акцизний податок з ввезених на митну територію України підакцизних товарів (продукції)</t>
  </si>
  <si>
    <t>Акцизний податок з реалізації суб`єктами господарювання роздрібної торгівлі підакцизних товарів</t>
  </si>
  <si>
    <t>Акцизний податок з реалізації виробниками та/або імпортерами, у тому числі в роздрібній торгівлі тютюнових виробів, тютюну та промислових замінників тютюну, рідин, що використовуються в електронних сигаретах, що оподатковується згідно з підпунктом 213.1.14 пункту 213.1 статті 213 Податкового кодексу України</t>
  </si>
  <si>
    <t>Акцизний податок з реалізації суб`єктами господарювання роздрібної торгівлі підакцизних товарів (крім тих, що оподатковуються згідно з підпунктом 213.1.14 пункту 213.1 статті 213 Податкового кодексу України)</t>
  </si>
  <si>
    <t>Місцеві податки та збори, що сплачуються (перераховуються) згідно з Податковим кодексом України</t>
  </si>
  <si>
    <t>Податок на майно</t>
  </si>
  <si>
    <t>Податок на нерухоме майно, відмінне від земельної ділянки, сплачений юридичними особами, які є власниками об`єктів житлової нерухомості</t>
  </si>
  <si>
    <t>Податок на нерухоме майно, відмінне від земельної ділянки, сплачений фізичними особами, які є власниками об`єктів житлової нерухомості</t>
  </si>
  <si>
    <t>Податок на нерухоме майно, відмінне від земельної ділянки, сплачений фізичними особами, які є власниками об`єктів нежитлової нерухомості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</si>
  <si>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</t>
  </si>
  <si>
    <t>Земельний податок з юридичних осіб</t>
  </si>
  <si>
    <t>Орендна плата з юридичних осіб</t>
  </si>
  <si>
    <t>Земельний податок з фізичних осіб</t>
  </si>
  <si>
    <t>Орендна плата з фізичних осіб</t>
  </si>
  <si>
    <t>Єдиний податок</t>
  </si>
  <si>
    <t>Єдиний податок з юридичних осіб</t>
  </si>
  <si>
    <t>Єдиний податок з фізичних осіб</t>
  </si>
  <si>
    <t>Єдиний податок з сільськогосподарських товаровиробників, у яких частка сільськогосподарського товаровиробництва за попередній податковий (звітний) рік дорівнює або перевищує 75 відсотків</t>
  </si>
  <si>
    <t>Інші податки та збори</t>
  </si>
  <si>
    <t>Екологічний податок</t>
  </si>
  <si>
    <t>Екологічний податок, який справляється за викиди в атмосферне повітря забруднюючих речовин стаціонарними джерелами забруднення (за винятком викидів в атмосферне повітря двоокису вуглецю)</t>
  </si>
  <si>
    <t>Надходження від скидів забруднюючих речовин безпосередньо у водні об`єкти</t>
  </si>
  <si>
    <t>Надходження від розміщення відходів у спеціально відведених для цього місцях чи на об`єктах, крім розміщення окремих видів відходів як вторинної сировини</t>
  </si>
  <si>
    <t>Неподаткові надходження</t>
  </si>
  <si>
    <t>Доходи від власності та підприємницької діяльності</t>
  </si>
  <si>
    <t>Частина чистого прибутку (доходу) державних або комунальних унітарних підприємств та їх об`єднань, що вилучається до відповідного бюджету, та дивіденди (дохід), нараховані на акції (частки) господарських товариств, у статутних капіталах яких є державна або комунальна власність</t>
  </si>
  <si>
    <t>Частина чистого прибутку (доходу) комунальних унітарних підприємств та їх об`єднань, що вилучається до відповідного місцевого бюджету</t>
  </si>
  <si>
    <t>Інші надходження</t>
  </si>
  <si>
    <t>Адміністративні штрафи та інші санкції</t>
  </si>
  <si>
    <t>Адміністративні штрафи за адміністративні правопорушення у сфері забезпечення безпеки дорожнього руху, зафіксовані в автоматичному режимі</t>
  </si>
  <si>
    <t>Адміністративні збори та платежі, доходи від некомерційної господарської діяльності</t>
  </si>
  <si>
    <t>Плата за надання адміністративних послуг</t>
  </si>
  <si>
    <t>Плата за надання інших адміністративних послуг</t>
  </si>
  <si>
    <t>Адміністративний збір за державну реєстрацію речових прав на нерухоме майно та їх обтяжень</t>
  </si>
  <si>
    <t>Державне мито</t>
  </si>
  <si>
    <t>Державне мито, що сплачується за місцем розгляду та оформлення документів, у тому числі за оформлення документів на спадщину і дарування</t>
  </si>
  <si>
    <t>Державне мито, пов`язане з видачею та оформленням закордонних паспортів (посвідок) та паспортів громадян України</t>
  </si>
  <si>
    <t>Орендна плата за водні об`єкти (їх частини), що надаються в користування на умовах оренди Радою міністрів Автономної Республіки Крим, обласними, районними, Київською та Севастопольською міськими державними адміністраціями, місцевими радами</t>
  </si>
  <si>
    <t>Інші неподаткові надходження</t>
  </si>
  <si>
    <t>Власні надходження бюджетних установ</t>
  </si>
  <si>
    <t>Надходження від плати за послуги, що надаються бюджетними установами згідно із законодавством</t>
  </si>
  <si>
    <t>Плата за оренду майна бюджетних установ, що здійснюється відповідно до Закону України `Про оренду державного та комунального майна`</t>
  </si>
  <si>
    <t>Усього доходів (без урахування міжбюджетних трансфертів)</t>
  </si>
  <si>
    <t>Офіційні трансферти</t>
  </si>
  <si>
    <t>Від органів державного управління</t>
  </si>
  <si>
    <t>Дотації з державного бюджету місцевим бюджетам</t>
  </si>
  <si>
    <t>Базова дотація</t>
  </si>
  <si>
    <t>Додаткова дотація з державного бюджету місцевим бюджетам на здійснення повноважень органів місцевого самоврядування на деокупованих, тимчасово окупованих та інших територіях України, що зазнали негативного впливу у зв`язку з повномасштабною збройною агресією Російської Федерації</t>
  </si>
  <si>
    <t>Разом доходів</t>
  </si>
  <si>
    <t>X</t>
  </si>
  <si>
    <t>Секретар Широківської сільської ради</t>
  </si>
  <si>
    <t>Олена ПРАВДЮК</t>
  </si>
  <si>
    <t>0852300000</t>
  </si>
  <si>
    <t>(код бюджету)</t>
  </si>
  <si>
    <t>Додаток 5</t>
  </si>
  <si>
    <t>код бюджету</t>
  </si>
  <si>
    <t>1. Показники міжбюджетних трансфертів з інших бюджетів</t>
  </si>
  <si>
    <t>Код Класифікації доходу бюджету/Код бюджету</t>
  </si>
  <si>
    <t>Найменування трансферту/Найменування бюджету-надавача міжбюджетного трансферту</t>
  </si>
  <si>
    <t>І. Трансферти до загального фонду бюджету</t>
  </si>
  <si>
    <t>Державний бюджет України</t>
  </si>
  <si>
    <t>ІІ. Трансферти до спеціального фонду бюджету</t>
  </si>
  <si>
    <t>Х</t>
  </si>
  <si>
    <t>УСЬОГО за розділами І,ІІ, у тому числі:</t>
  </si>
  <si>
    <t>загальний фонд</t>
  </si>
  <si>
    <t>спеціальний фонд</t>
  </si>
  <si>
    <t>2. Показники міжбюджетних трансфертів  іншим бюджетам</t>
  </si>
  <si>
    <t>Код Програмної класифікації видатків та кредитування місцевого бюджету / Код бюджету</t>
  </si>
  <si>
    <t>Код Типової Програмної класифікації видатків та кредитування місцевого бюджету</t>
  </si>
  <si>
    <t>Найменування трансферту/Найменування бюджету-отримувача міжбюджетного трансферту</t>
  </si>
  <si>
    <t>Додаток 7</t>
  </si>
  <si>
    <t>(код бюджет)</t>
  </si>
  <si>
    <t>(грн.)</t>
  </si>
  <si>
    <t>Код Програмної класифікації видатків та кредитування місцевого бюджету</t>
  </si>
  <si>
    <t xml:space="preserve">Код Типової програмної класифікації видатків та кредитування місцевого бюджету
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</si>
  <si>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</si>
  <si>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бюджету/відповідального виконавця, найменування бюджетної програми/підпрограми згідно з Типовою програмною класифікацією видатків та кредитування місцевого бюджету</t>
  </si>
  <si>
    <t>Найменування місцевої/регіональної програми</t>
  </si>
  <si>
    <t>Дата і номер документа, яким затверджено місцеву регіональну програму</t>
  </si>
  <si>
    <t>0100000</t>
  </si>
  <si>
    <r>
      <t xml:space="preserve">Широківська сільська рада </t>
    </r>
    <r>
      <rPr>
        <i/>
        <sz val="11"/>
        <rFont val="Times New Roman"/>
        <family val="1"/>
        <charset val="204"/>
      </rPr>
      <t>(головний розпорядник)</t>
    </r>
  </si>
  <si>
    <t>0110000</t>
  </si>
  <si>
    <r>
      <t xml:space="preserve">Широківська сільська рада </t>
    </r>
    <r>
      <rPr>
        <i/>
        <sz val="11"/>
        <rFont val="Times New Roman"/>
        <family val="1"/>
        <charset val="204"/>
      </rPr>
      <t>(відповідальний виконавець)</t>
    </r>
    <r>
      <rPr>
        <b/>
        <sz val="11"/>
        <rFont val="Times New Roman"/>
        <family val="1"/>
        <charset val="204"/>
      </rPr>
      <t xml:space="preserve"> </t>
    </r>
  </si>
  <si>
    <t>0113031</t>
  </si>
  <si>
    <t>3031</t>
  </si>
  <si>
    <t>1030</t>
  </si>
  <si>
    <t>Надання інших пільг окремим категоріям громадян відповідно до законодавства</t>
  </si>
  <si>
    <t>0113032</t>
  </si>
  <si>
    <t>3032</t>
  </si>
  <si>
    <t>1070</t>
  </si>
  <si>
    <t>Надання пільг окремим категоріям громадян з оплати послуг зв`язку</t>
  </si>
  <si>
    <t>0113140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</si>
  <si>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</si>
  <si>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0113242</t>
  </si>
  <si>
    <t>3242</t>
  </si>
  <si>
    <t>1090</t>
  </si>
  <si>
    <t>Інші заходи у сфері соціального захисту і соціального забезпечення</t>
  </si>
  <si>
    <t>0116030</t>
  </si>
  <si>
    <t>6030</t>
  </si>
  <si>
    <t>0620</t>
  </si>
  <si>
    <t>Організація благоустрою населених пунктів</t>
  </si>
  <si>
    <t>0117680</t>
  </si>
  <si>
    <t>7680</t>
  </si>
  <si>
    <t>0490</t>
  </si>
  <si>
    <t>Членські  внески до асоціацій органів місцевого самоврядування</t>
  </si>
  <si>
    <t>0117693</t>
  </si>
  <si>
    <t>7693</t>
  </si>
  <si>
    <t>Інші заходи, пов`язані з економічною діяльністю</t>
  </si>
  <si>
    <t>Програма організації підтримки і реалізації стратегічних ініціатив та підготовки проектів розвитку Широківської територіальної громади Запорізького району Запорізької області 2022-2026 роки</t>
  </si>
  <si>
    <t>0118110</t>
  </si>
  <si>
    <t>8110</t>
  </si>
  <si>
    <t>0320</t>
  </si>
  <si>
    <t>Заходи із запобігання та ліквідації надзвичайних ситуацій та наслідків стихійного лиха</t>
  </si>
  <si>
    <t>Програма створення та використання місцевого матеріального резерву для запобігання, ліквідації  надзвичайних ситуацій техногенного і природного характеру та їх наслідків на території Широківської територіальної громади Запорізького району Запорізької області на 2022-2026 роки (зі змінами та доповненнями)</t>
  </si>
  <si>
    <t>0118130</t>
  </si>
  <si>
    <t xml:space="preserve">Програма підтримки та розвитку комунального некомерційного підприємства "Місцева пожежно-рятувальна служба Широківської громади" Широківської сільської ради Запорізького району Запорізької області на 2024-2026 роки </t>
  </si>
  <si>
    <t>0118240</t>
  </si>
  <si>
    <t>8240</t>
  </si>
  <si>
    <t>0380</t>
  </si>
  <si>
    <t>Заходи та роботи з територіальної оборони</t>
  </si>
  <si>
    <t>0118312</t>
  </si>
  <si>
    <t>8312</t>
  </si>
  <si>
    <t>0512</t>
  </si>
  <si>
    <t xml:space="preserve">Програма охорони навколишнього природного середовища Широківської територіальної громади Запорізького району Запорізької області  на 2024-2026 роки </t>
  </si>
  <si>
    <t>УСЬОГО</t>
  </si>
  <si>
    <t>0118420</t>
  </si>
  <si>
    <t>Програма сприяння обороноздатності, територіальній обороні, мобілізаційній підготовці Широківської територіальної громади Запорізького району Запорізької області на 2025-2027 роки</t>
  </si>
  <si>
    <t>8420</t>
  </si>
  <si>
    <t>0830</t>
  </si>
  <si>
    <t>Програма висвітлення діяльності Широківської сільської ради Запорізького району Запорізької області та її виконавчих органів друкованими засобами масової інформації на 2025-2029 роки</t>
  </si>
  <si>
    <t xml:space="preserve">Програма розвитку житлово-комунального господарства, соціальної інфраструктури  та благоустрою населених пунктів Широківської сільської ради на 2025-2027 роки </t>
  </si>
  <si>
    <t>Програма соціального захисту населення Широківської сільської територіальної громади "Назустріч людям" на 2023-2025 роки (зі змінами та доповненнями)</t>
  </si>
  <si>
    <t>0113160</t>
  </si>
  <si>
    <t>3160</t>
  </si>
  <si>
    <t>1010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</si>
  <si>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</si>
  <si>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 xml:space="preserve">Цільова програма з оздоровлення та відпочинку дітей Широківської територіальної громади Запорізького району Запорізької області на 2025-2027 роки </t>
  </si>
  <si>
    <t>0113112</t>
  </si>
  <si>
    <t>3112</t>
  </si>
  <si>
    <t>1040</t>
  </si>
  <si>
    <t>Заходи державної політики з питань дітей та їх соціального захисту</t>
  </si>
  <si>
    <t>Міжбюджетні трансферти на 2025 рік</t>
  </si>
  <si>
    <t>Код Типової програмної класифікації видатків та кредитування місцевого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</si>
  <si>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</si>
  <si>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0111021</t>
  </si>
  <si>
    <t>1021</t>
  </si>
  <si>
    <t>0921</t>
  </si>
  <si>
    <t>Надання загальної середньої освіти закладами загальної середньої освіти за рахунок коштів місцевого бюджету</t>
  </si>
  <si>
    <t>Забезпечення діяльності місцевої та добровільної пожежної охорони</t>
  </si>
  <si>
    <t>Інші заходи у сфері медіа (засобів масової інформації)</t>
  </si>
  <si>
    <t>Програма підтримки захисників та захисниць України та членів їхніх сімей на території Широківської сільської територіальної громади Запорізького району Запорізької області на 2024-2026 роки</t>
  </si>
  <si>
    <t>Субвенції з державного бюджету місцевим бюджетам</t>
  </si>
  <si>
    <t>Освітня субвенція з державного бюджету місцевим бюджетам</t>
  </si>
  <si>
    <t>до рішення сільської ради</t>
  </si>
  <si>
    <t>Субвенція з державного бюджету місцевим бюджетам на надання державної підтримки особам з особливими освітніми потребами</t>
  </si>
  <si>
    <t>Цільова програма забезпечення членства Широківської сільської ради Запорізького району Запорізької області на 2024-2026 роки (зі змінами та доповненнями)</t>
  </si>
  <si>
    <t>рішення сільської ради від 15.12.2022 року № 4</t>
  </si>
  <si>
    <t>рішення сільської ради від 19.12.2024 року № 10</t>
  </si>
  <si>
    <t>рішення сільської ради від 15.12.2022 року  № 4</t>
  </si>
  <si>
    <t>рішення сільської ради від 19.12.2024 року № 3</t>
  </si>
  <si>
    <t>рішення сільської ради від 19.12.2024 року № 4</t>
  </si>
  <si>
    <t>рішення сільської ради від 21.12.2023 року № 6</t>
  </si>
  <si>
    <t>рішення сільської ради від 21.12.2021 року № 9</t>
  </si>
  <si>
    <t>рішення сільської ради від 03.02.2022 року № 6</t>
  </si>
  <si>
    <t>рішення сільської ради від 21.12.2023 року № 7</t>
  </si>
  <si>
    <t>рішення сільської ради від 21.12.2023 року № 9</t>
  </si>
  <si>
    <t>рішення сільської ради від 19.12.2024 року № 15</t>
  </si>
  <si>
    <t>рішення сільської ради від 19.12.2024 року № 5</t>
  </si>
  <si>
    <t>0990</t>
  </si>
  <si>
    <t>0113230</t>
  </si>
  <si>
    <t>3230</t>
  </si>
  <si>
    <t>Видатки, пов`язані з наданням підтримки внутрішньо перемішеним та/або евакуйованим особам у зв`язку із введенням воєнного стану</t>
  </si>
  <si>
    <t>0116020</t>
  </si>
  <si>
    <t>6020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</si>
  <si>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</si>
  <si>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Додаток 2</t>
  </si>
  <si>
    <t>ФІНАНСУВАННЯ_x000D_
місцевого бюджету на 2025 рік</t>
  </si>
  <si>
    <t>Найменування згідно з Класифікацією фінансування бюджету</t>
  </si>
  <si>
    <t>Фінансування за типом кредитора</t>
  </si>
  <si>
    <t>Внутрішнє фінансування</t>
  </si>
  <si>
    <t>Інше внутрішнє фінансування</t>
  </si>
  <si>
    <t>Одержано</t>
  </si>
  <si>
    <t>Повернено</t>
  </si>
  <si>
    <t>Фінансування за рахунок зміни залишків коштів бюджетів</t>
  </si>
  <si>
    <t>На початок періоду</t>
  </si>
  <si>
    <t>На кінець періоду</t>
  </si>
  <si>
    <t>Кошти, що передаються із загального фонду бюджету до бюджету розвитку (спеціального фонду)</t>
  </si>
  <si>
    <t>Загальне фінансування</t>
  </si>
  <si>
    <t>Фінансування за типом боргового зобов’язання</t>
  </si>
  <si>
    <t>Фінансування за активними операціями</t>
  </si>
  <si>
    <t>Зміни обсягів бюджетних коштів</t>
  </si>
  <si>
    <t>Фінансування за рахунок коштів єдиного казначейського рахунку</t>
  </si>
  <si>
    <t>Субвенція з державного бюджету місцевим бюджетам на реалізацію публічного інвестиційного проекту на забезпечення якісної, сучасної та доступної загальної середньої освіти `Нова українська школа`</t>
  </si>
  <si>
    <t>Субвенція з державного бюджету місцевим бюджетам на здійснення доплат педагогічним працівникам закладів загальної середньої освіти</t>
  </si>
  <si>
    <t>рішення сільської ради від 16.01.2025 року № 2</t>
  </si>
  <si>
    <t>Програма фінансової підтримки комунального підприємства "Благводсервіс Широківської громади" Широківської сільської ради Запорізького району Запорізької області на 2025 рік</t>
  </si>
  <si>
    <t>Програма надання підтримки внутрішньо переміщеним та/або евакуйованим особам у зв'язку з введенням воєнного стану на 2025-2027 роки</t>
  </si>
  <si>
    <t>рішення сільської ради від 19.12.2024 № 12</t>
  </si>
  <si>
    <t>Субвенції з місцевих бюджетів іншим місцевим бюджетам</t>
  </si>
  <si>
    <t>Інші субвенції з місцевого бюджету</t>
  </si>
  <si>
    <t>Субвенція з місцевого бюджету на забезпечення діяльності фахівців із супроводу ветеранів війни та демобілізованих осіб та окремі заходи з підтримки осіб, які захищали незалежність, суверенітет та територіальну цілісність України, за рахунок відповідної субвенції з державного бюджету</t>
  </si>
  <si>
    <t>0111300</t>
  </si>
  <si>
    <t>1300</t>
  </si>
  <si>
    <t>Будівництво освітніх установ та закладів</t>
  </si>
  <si>
    <t>0112010</t>
  </si>
  <si>
    <t>2010</t>
  </si>
  <si>
    <t>0731</t>
  </si>
  <si>
    <t>Багатопрофільна стаціонарна медична допомога населенню</t>
  </si>
  <si>
    <t>0112151</t>
  </si>
  <si>
    <t>2151</t>
  </si>
  <si>
    <t>0763</t>
  </si>
  <si>
    <t>Забезпечення діяльності інших закладів у сфері охорони здоров`я</t>
  </si>
  <si>
    <t>0116013</t>
  </si>
  <si>
    <t>6013</t>
  </si>
  <si>
    <t>Забезпечення діяльності водопровідно-каналізаційного господарства</t>
  </si>
  <si>
    <t>0117330</t>
  </si>
  <si>
    <t>7330</t>
  </si>
  <si>
    <t>0443</t>
  </si>
  <si>
    <t>Будівництво інших об`єктів комунальної власності</t>
  </si>
  <si>
    <t>0119150</t>
  </si>
  <si>
    <t>9150</t>
  </si>
  <si>
    <t>0180</t>
  </si>
  <si>
    <t>Інші дотації з місцевого бюджету</t>
  </si>
  <si>
    <t>0119800</t>
  </si>
  <si>
    <t>9800</t>
  </si>
  <si>
    <t>Субвенція з місцевого бюджету державному бюджету на виконання програм соціально-економічного розвитку регіонів</t>
  </si>
  <si>
    <t>Додаток 6</t>
  </si>
  <si>
    <t>до рішення                                         сільської ради</t>
  </si>
  <si>
    <t xml:space="preserve">ОБСЯГИ
капітальних вкладень бюджету у розрізі інвестиційних проектів </t>
  </si>
  <si>
    <t>08523000000</t>
  </si>
  <si>
    <t>Найменування інвестиційного проекту</t>
  </si>
  <si>
    <t>Загальний період реалізації проекту, (рік початку і завершення)</t>
  </si>
  <si>
    <t>Загальна вартість проекту, гривень</t>
  </si>
  <si>
    <t>Обсяг капітальних вкладень місцевого бюджету всього, гривень</t>
  </si>
  <si>
    <t>0810000000</t>
  </si>
  <si>
    <t>Обласний бюджет Запорізької області</t>
  </si>
  <si>
    <t>9900000000</t>
  </si>
  <si>
    <t>у 2025 році</t>
  </si>
  <si>
    <t>Обсяг капітальних вкладень місцевого бюджету у 2025 році, гривень</t>
  </si>
  <si>
    <t>Очікуваний рівень готовності проекту на кінець 2025 року, %</t>
  </si>
  <si>
    <t>виготовлення проєктно-кошторисної документації та проходження експертизи по об'єкту: "Реконструкція будівлі для облаштування Центру надання адміністративних послуг за адресою: вул.Бірюкова, 10А селище Відрадне Запорізького району Запорізької області"</t>
  </si>
  <si>
    <t>виготовлення проєктно-кошторисної документації та проведення експертизи по об'єкту: "Реконструкція системи опалення для встановлення резервного джерела теплопостачання (блочно-модульної котельні) для амбулаторії загальної практики сімейної медицини КНП "Клініка "Сімейний лікар" Широківської сільської ради Запорізького району Запорізької області за адресою: Запорізька область, Запорізький район, село Лукашеве, пров.Шкільний, 11"</t>
  </si>
  <si>
    <t>рішення сільської ради від 18.02.2025 року № 5</t>
  </si>
  <si>
    <t>Програма фінансової підтримки комунального підприємства "Аптека "Сімейний лікар" Широківської сільської ради Запорізького району Запорізької області на 2025 рік</t>
  </si>
  <si>
    <t>Програма розвитку та підтримки комунального некомерційного підприємства «Клініка «Сімейний лікар» Широківської сільської ради Запорізького району Запорізької області на 2022-2026 роки  (зі змінами та доповненнями)</t>
  </si>
  <si>
    <t>рішення сільської ради від 21.12.2021 № 13</t>
  </si>
  <si>
    <t xml:space="preserve">Програми місцевих стимулів для медичних працівників комунального некомерційного підприємства «Клініка «Сімейний лікар» Широківської сільської ради Запорізького району Запорізької області на 2023-2025 роки </t>
  </si>
  <si>
    <t>рішення сільської ради від 02.03.2023 № 1</t>
  </si>
  <si>
    <t>Програма підтримки та розвитку комунального підприємства "Комунальне сільськогосподарське підприємство "Широке" Широківської сільської ради Запорізького району Запорізької області на 2024-2026 роки</t>
  </si>
  <si>
    <t>рішення сільської ради від 05.12.2024 № 5</t>
  </si>
  <si>
    <t>Програма сприяння обороноздатності, територіальній обороні, мобілізаційній підготовці Широківської територіальної громади Запорізького району Запорізької області на 2025-2027 роки зі змінами та доповненнями)</t>
  </si>
  <si>
    <t>Розподіл витрат місцевого бюджету на реалізацію місцевих/регіональних програм у 2025 році</t>
  </si>
  <si>
    <t>рішення сільської ради від 18.02.2025 року № 7</t>
  </si>
  <si>
    <t>Програма сприяння діяльності Відділу державного нагляду (контролю) у Запорізькій області Державної служби України з безпеки на транспорті на 2025 рік</t>
  </si>
  <si>
    <t>Субвенція з державного бюджету місцевим бюджетам на реалізацію публічного інвестиційного проекту на облаштування безпечних умов у закладах, що надають загальну середню освіту (облаштування укриттів), зокрема військових (військово- морських, військово-спортивних) ліцеях, ліцеях із посиленою військово-фізичною підготовкою</t>
  </si>
  <si>
    <t>0111261</t>
  </si>
  <si>
    <t>1261</t>
  </si>
  <si>
    <t>0111262</t>
  </si>
  <si>
    <t>1262</t>
  </si>
  <si>
    <t>0112152</t>
  </si>
  <si>
    <t>2152</t>
  </si>
  <si>
    <t>Інші програми та заходи у сфері охорони здоров`я</t>
  </si>
  <si>
    <t>0117130</t>
  </si>
  <si>
    <t>7130</t>
  </si>
  <si>
    <t>0421</t>
  </si>
  <si>
    <t>Здійснення заходів із землеустрою</t>
  </si>
  <si>
    <t>Співфінансування заходів, що реалізуються за рахунок субвенції з державного бюджету місцевим бюджетам на реалізацію публічного інвестиційного проекту на облаштування безпечних умов у закладах, що надають загальну середню освіту (облаштування укриттів), зокрема військових (військово- морських, військово-спортивних) ліцеях, ліцеях із посиленою військово-фізичною підготовкою</t>
  </si>
  <si>
    <t>2024-2025</t>
  </si>
  <si>
    <t>Нове будівництво протирадіаційного укриття Петропільського ліцею Широківської сільської ради Запорізького району Запорізької області за адресою: Запорізька область, Запорізький район, село Петропіль, вул.Молодіжна, 1</t>
  </si>
  <si>
    <t>Співфінансування заходів, що реалізуються за рахунок субвенції з державного бюджету місцевим бюджетам на реалізацію публічного інвестиційного проекту на облаштування безпечних умов у закладах, що надають загальну середню освіту (облаштування укриттів), зокрема військових (військово- морських, військово-спортивних) ліцеях, ліцеях із посиленою військово-фізичною</t>
  </si>
  <si>
    <t>Виконання заходів щодо реалізації публічного інвестиційного проекту на облаштування безпечних умов у закладах, що надають загальну середню освіту (облаштування укриттів), зокрема військових (військово- морських, військово-спортивних) ліцеях, ліцеях із посиленою військово-фізичною</t>
  </si>
  <si>
    <t xml:space="preserve">Програма оформлення прав на земельні ділянки комунальної власності Широківської територіальної громади Запорізького району Запорізької області на 2022-2026 роки </t>
  </si>
  <si>
    <t>рішення сільської ради від 01.06.2023 № 8</t>
  </si>
  <si>
    <t>Програма профілактики правопорушень та забезпечення публічної безпеки на територіії Широківської територіальної громади, поліпшення матеріально-технічного оснащення поліцейських офіцерів громади - "Безпечна громада" на 2024-2026 роки (зі змінами та доповненнями)</t>
  </si>
  <si>
    <t>рішення сільської ради від 21.12.2023 № 10</t>
  </si>
  <si>
    <t xml:space="preserve">Програма з проведення нормативної грошової оцінки земель Широківської територіальної громади Запорізького району Запорізької області на 2022 – 2026 роки </t>
  </si>
  <si>
    <t>рішення сільської ради від 21.12.2021 № 7</t>
  </si>
  <si>
    <t>Субвенція з державного бюджету місцевиим бюджетам на покращення якості гарячого харчування учнів початкових класів закладів загальної середньої освіти</t>
  </si>
  <si>
    <t>Штрафні санкції, що застосовуються відповідно до Закону України `Про державне регулювання виробництва і обігу спирту етилового, спиртових дистилятів, біоетанолу, алкогольних напоїв, тютюнових виробів, тютюнової сировини, рідин, що використовуються в електронних сигаретах, та пального`</t>
  </si>
  <si>
    <t>Субвенція з державного бюджету місцевим бюджетам на покращення якості гарячого харчування учнів початкових класів закладів загальної середньої освіти</t>
  </si>
  <si>
    <t>Додаток 3</t>
  </si>
  <si>
    <t>РОЗПОДІЛ</t>
  </si>
  <si>
    <t>видатків місцевого бюджету на 2025 рік</t>
  </si>
  <si>
    <t>Разом</t>
  </si>
  <si>
    <t>видатки споживання</t>
  </si>
  <si>
    <t>з них</t>
  </si>
  <si>
    <t>видатки розвитку</t>
  </si>
  <si>
    <t>оплата праці</t>
  </si>
  <si>
    <t>комунальні послуги та енергоносії</t>
  </si>
  <si>
    <t>Широківська сільська рада Запорізького району Запорізької області</t>
  </si>
  <si>
    <t>0110150</t>
  </si>
  <si>
    <t>0150</t>
  </si>
  <si>
    <t>0111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</si>
  <si>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</si>
  <si>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0111031</t>
  </si>
  <si>
    <t>1031</t>
  </si>
  <si>
    <t>Надання загальної середньої освіти закладами загальної середньої освіти за рахунок освітньої субвенції</t>
  </si>
  <si>
    <t>0111183</t>
  </si>
  <si>
    <t>1183</t>
  </si>
  <si>
    <t>Співфінансування заходів, що реалізуються за рахунок субвенції з державного бюджету місцевим бюджетам на реалізацію публічного інвестиційного проекту на забезпечення якісної, сучасної та доступної загальної середньої освіти `Нова українська школа`</t>
  </si>
  <si>
    <t>0111184</t>
  </si>
  <si>
    <t>1184</t>
  </si>
  <si>
    <t>Виконання заходів, спрямованих на реалізацію публічного інвестиційного проекту на забезпечення якісної, сучасної та доступної загальної середньої освіти `Нова українська школа` за рахунок субвенції з державного бюджету місцевим бюджетам</t>
  </si>
  <si>
    <t>0111200</t>
  </si>
  <si>
    <t>1200</t>
  </si>
  <si>
    <t>Проведення (надання) додаткових психолого- педагогічних і корекційно-розвиткових занять (послуг) за рахунок субвенції з державного бюджету місцевим бюджетам на надання державної підтримки особам з особливими освітніми потребами</t>
  </si>
  <si>
    <t>0111403</t>
  </si>
  <si>
    <t>1403</t>
  </si>
  <si>
    <t>Забезпечення харчуванням учнів початкових класів закладів загальної середньої освіти за рахунок субвенції з державного бюджету місцевим бюджетам</t>
  </si>
  <si>
    <t>0111600</t>
  </si>
  <si>
    <t>1600</t>
  </si>
  <si>
    <t>Здійснення доплат педагогічним працівникам закладів загальної середньої освіти за рахунок субвенції з державного бюджету місцевим бюджетам</t>
  </si>
  <si>
    <t>0111700</t>
  </si>
  <si>
    <t>1700</t>
  </si>
  <si>
    <t>Виконання заходів за рахунок субвенції з державного бюджету місцевим бюджетам на покращення якості гарячого харчування учнів початкових класів закладів загальної середньої освіти</t>
  </si>
  <si>
    <t>3140</t>
  </si>
  <si>
    <t>0113193</t>
  </si>
  <si>
    <t>3193</t>
  </si>
  <si>
    <t>Забезпечення діяльності фахівців із супроводу ветеранів війни та демобілізованих осіб та окремі заходи з підтримки осіб, які захищали незалежність, суверенітет та територіальну цілісність України</t>
  </si>
  <si>
    <t>0113241</t>
  </si>
  <si>
    <t>3241</t>
  </si>
  <si>
    <t>Надання комплексу послуг особам/сім`ям у сфері соціального захисту та соціального забезпечення іншими надавачами соціальних послуг</t>
  </si>
  <si>
    <t>0114081</t>
  </si>
  <si>
    <t>4081</t>
  </si>
  <si>
    <t>0829</t>
  </si>
  <si>
    <t>Забезпечення діяльності інших закладів в галузі культури і мистецтва</t>
  </si>
  <si>
    <t>Членські внески до асоціацій органів місцевого самоврядування</t>
  </si>
  <si>
    <t>8130</t>
  </si>
  <si>
    <t>Оброблення (відновлення, у тому числі сортування, та видалення) відходів</t>
  </si>
  <si>
    <t>0900000</t>
  </si>
  <si>
    <t>Служба (відділ) у справах дітей ШСР</t>
  </si>
  <si>
    <t>0910000</t>
  </si>
  <si>
    <t>Орган у справах дітей</t>
  </si>
  <si>
    <t>0910160</t>
  </si>
  <si>
    <t>0160</t>
  </si>
  <si>
    <t>Керівництво і управління у відповідній сфері у містах (місті Києві), селищах, селах, територіальних громадах</t>
  </si>
  <si>
    <t>1600000</t>
  </si>
  <si>
    <t>Відділ містобудування та ЖКГ ШСР</t>
  </si>
  <si>
    <t>1610000</t>
  </si>
  <si>
    <t>1610160</t>
  </si>
  <si>
    <t>1616030</t>
  </si>
  <si>
    <t>3700000</t>
  </si>
  <si>
    <t>Фінансовий відділ Широківської сільської ради Запорізького району Запорізької області</t>
  </si>
  <si>
    <t>3710000</t>
  </si>
  <si>
    <t>Орган з питань фінансів</t>
  </si>
  <si>
    <t>3710160</t>
  </si>
  <si>
    <t>3718710</t>
  </si>
  <si>
    <t>8710</t>
  </si>
  <si>
    <t>0133</t>
  </si>
  <si>
    <t>Резервний фонд місцевого бюджету</t>
  </si>
  <si>
    <t>Транспортний податок з юридичних осіб</t>
  </si>
  <si>
    <t>Субвенція з місцевого бюджету на реалізацію публічного інвестиційного проекту на облаштування безпечних умов у закладах, що надають загальну середню освіту (протипожежний захист), зокрема військових (військово-морських, військово- спортивних) ліцеях, ліцеях із посиленою військово-фізичною підготовкою за рахунок відповідної субвенції з державного бюджету</t>
  </si>
  <si>
    <t>0111231</t>
  </si>
  <si>
    <t>1231</t>
  </si>
  <si>
    <t>Співфінансування заходів, що реалізуються за рахунок субвенції з державного бюджету місцевим бюджетам на реалізацію публічного інвестиційного проекту на облаштування безпечних умов у закладах, що надають загальну середню освіту (протипожежний захист), зокрема військових (військово-морських, військово-спортивних) ліцеях, ліцеях із посиленою військово-фізичною підготовкою</t>
  </si>
  <si>
    <t>0111232</t>
  </si>
  <si>
    <t>1232</t>
  </si>
  <si>
    <t>Виконання заходів щодо забезпечення реалізації публічного інвестиційного проекту на облаштування безпечних умов у закладах, що надають загальну середню освіту (протипожежний захист), зокрема військових (військово-морських, військово-спортивних) ліцеях, ліцеях із посиленою військово-фізичною підготовкою, за рахунок субвенції з державного бюджету місцевим бюджетам</t>
  </si>
  <si>
    <t>Співфінансування заходів, що реалізуються за рахунок субвенції з державного бюджету місцевим бюджетам на реалізацію публічного інвестиційного проекту на облаштування безпечних умов у закладах, що надають загальну середню освіту (облаштування укриттів), зокрема військових (військово-морських, військово-спортивних) ліцеях, ліцеях із посиленою військово-фізичною підготовкою</t>
  </si>
  <si>
    <t>Виконання заходів щодо реалізації публічного інвестиційного проекту на облаштування безпечних умов у закладах, що надають загальну середню освіту (облаштування укриттів), зокрема військових (військово-морських, військово-спортивних) ліцеях, ліцеях із посиленою військово- фізичною підготовкою, за рахунок субвенції з державного бюджету місцевим бюджетам</t>
  </si>
  <si>
    <t>0111273</t>
  </si>
  <si>
    <t>1273</t>
  </si>
  <si>
    <t>Співфінансування заходів, що реалізуються за рахунок освітньої субвенції з державного бюджету місцевим бюджетам (за спеціальним фондом державного бюджету), на придбання обладнання, створення та модернізації (проведення реконструкції та капітального ремонту) їдалень (харчоблоків) закладів загальної середньої освіти</t>
  </si>
  <si>
    <t>0111274</t>
  </si>
  <si>
    <t>1274</t>
  </si>
  <si>
    <t>Реалізація заходів за рахунок освітньої субвенції з державного бюджету місцевим бюджетам (за спеціальним фондом державного бюджету) на придбання обладнання, створення та модернізації (проведення реконструкції та капітального ремонту) їдалень (харчоблоків) закладів загальної середньої освіти</t>
  </si>
  <si>
    <t>0112170</t>
  </si>
  <si>
    <t>2170</t>
  </si>
  <si>
    <t>Будівництво закладів охорони здоров`я</t>
  </si>
  <si>
    <t>виготовлення проєктно-кошторисної документації та проходження експертизи по об'єкту: «Реконструкція будівлі для облаштування центру надання адміністративних послуг (ЦНАП) за адресою: вул. Стадіонна, 9А  село Володимирівське Запорізького району Запорізької області»</t>
  </si>
  <si>
    <t>рішення сільської ради від 02.05.2025 № 45</t>
  </si>
  <si>
    <t xml:space="preserve">Програма забезпечення побутово-господарською водою мешканців населених пунктів Широківської сільської ради Запорізького району Запорізької області на 2025-2027 роки </t>
  </si>
  <si>
    <t>рішення сільської ради від 19.12.2024 року № 7</t>
  </si>
  <si>
    <t>0117384</t>
  </si>
  <si>
    <t>7384</t>
  </si>
  <si>
    <t>Реалізація проектів і заходів за рахунок залишку коштів спеціального фонду державного бюджету, що утворилися станом на 01 січня 2023 року, джерелом формування яких були кредити (позики) від Європейського інвестиційного банку</t>
  </si>
  <si>
    <t>0119770</t>
  </si>
  <si>
    <t>9770</t>
  </si>
  <si>
    <t>рішення сільської ради від 05.06.2025 № 2</t>
  </si>
  <si>
    <t xml:space="preserve">Програма для кривдників в Широківській територіальній  громаді Запорізького району Запорізької області на 2025-2027 роки </t>
  </si>
  <si>
    <t xml:space="preserve">Програма соціально-економічного та культурного розвитку  Широківської сільської територіальної громади на 2024-2026 роки </t>
  </si>
  <si>
    <t>рішення сільської ради від 07.03.2024 року № 1</t>
  </si>
  <si>
    <t>Нове будівництво Центру безпеки громадян по вул. Молодіжна села Петропіль Запорізького району Запорізької області. Коригування 2</t>
  </si>
  <si>
    <t>2023-2025</t>
  </si>
  <si>
    <t>Транспортний податок з фізичних осіб</t>
  </si>
  <si>
    <t>від 04.08.2025 року № 5</t>
  </si>
  <si>
    <t>2025-2026</t>
  </si>
  <si>
    <t>Реконструкція приміщень та інженерних мереж будівлі літ.Б КНП «Клініка «Сімейний лікар» Широківської сільської ради Запорізького району Запорізької області за адресою: м. Запоріжжя, вул. Лікарняна, 18</t>
  </si>
  <si>
    <t>від 04.08.2025 року 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</si>
</sst>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29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u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sz val="10"/>
      <color indexed="8"/>
      <name val="Arial"/>
      <family val="2"/>
      <charset val="204"/>
    </font>
    <font>
      <b/>
      <sz val="11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u/>
      <sz val="11"/>
      <name val="Times New Roman"/>
      <family val="1"/>
      <charset val="204"/>
    </font>
    <font>
      <sz val="10"/>
      <name val="Arial"/>
      <family val="2"/>
      <charset val="204"/>
    </font>
    <font>
      <b/>
      <sz val="11"/>
      <color rgb="FFFF0000"/>
      <name val="Times New Roman"/>
      <family val="1"/>
      <charset val="204"/>
    </font>
    <font>
      <b/>
      <sz val="10"/>
      <name val="Times New Roman"/>
      <family val="1"/>
      <charset val="204"/>
    </font>
    <font>
      <sz val="10.5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0" fontId="3" fillId="0" borderId="0"/>
    <xf numFmtId="0" fontId="9" fillId="0" borderId="0"/>
    <xf numFmtId="0" fontId="3" fillId="0" borderId="0"/>
    <xf numFmtId="0" fontId="15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5" fillId="0" borderId="0"/>
    <xf numFmtId="0" fontId="2" fillId="0" borderId="0"/>
  </cellStyleXfs>
  <cellXfs count="247">
    <xf numFmtId="0" fontId="0" fillId="0" borderId="0" xfId="0"/>
    <xf numFmtId="0" fontId="4" fillId="0" borderId="0" xfId="1" applyFont="1"/>
    <xf numFmtId="0" fontId="3" fillId="0" borderId="0" xfId="1"/>
    <xf numFmtId="0" fontId="4" fillId="0" borderId="0" xfId="1" applyFont="1" applyAlignment="1">
      <alignment wrapText="1"/>
    </xf>
    <xf numFmtId="0" fontId="4" fillId="0" borderId="2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/>
    </xf>
    <xf numFmtId="0" fontId="4" fillId="0" borderId="0" xfId="1" applyFont="1" applyAlignment="1">
      <alignment horizontal="center"/>
    </xf>
    <xf numFmtId="0" fontId="7" fillId="0" borderId="2" xfId="1" applyFont="1" applyBorder="1" applyAlignment="1">
      <alignment vertical="center" wrapText="1"/>
    </xf>
    <xf numFmtId="3" fontId="7" fillId="0" borderId="2" xfId="1" applyNumberFormat="1" applyFont="1" applyBorder="1"/>
    <xf numFmtId="0" fontId="7" fillId="0" borderId="2" xfId="1" applyFont="1" applyBorder="1"/>
    <xf numFmtId="0" fontId="4" fillId="0" borderId="2" xfId="1" applyFont="1" applyBorder="1"/>
    <xf numFmtId="3" fontId="4" fillId="0" borderId="2" xfId="1" applyNumberFormat="1" applyFont="1" applyBorder="1"/>
    <xf numFmtId="0" fontId="4" fillId="0" borderId="2" xfId="1" applyFont="1" applyBorder="1" applyAlignment="1">
      <alignment horizontal="center"/>
    </xf>
    <xf numFmtId="0" fontId="7" fillId="0" borderId="0" xfId="1" applyFont="1"/>
    <xf numFmtId="0" fontId="7" fillId="0" borderId="0" xfId="1" applyFont="1" applyAlignment="1">
      <alignment horizontal="right"/>
    </xf>
    <xf numFmtId="0" fontId="7" fillId="0" borderId="0" xfId="1" applyFont="1" applyAlignment="1">
      <alignment horizontal="left"/>
    </xf>
    <xf numFmtId="0" fontId="8" fillId="0" borderId="0" xfId="2" applyFont="1"/>
    <xf numFmtId="0" fontId="9" fillId="0" borderId="0" xfId="2" applyAlignment="1">
      <alignment vertical="top"/>
    </xf>
    <xf numFmtId="0" fontId="9" fillId="0" borderId="0" xfId="2"/>
    <xf numFmtId="0" fontId="8" fillId="0" borderId="0" xfId="2" applyFont="1" applyAlignment="1">
      <alignment horizontal="left" vertical="top"/>
    </xf>
    <xf numFmtId="0" fontId="9" fillId="0" borderId="0" xfId="2" applyAlignment="1">
      <alignment horizontal="left" vertical="center" wrapText="1"/>
    </xf>
    <xf numFmtId="0" fontId="4" fillId="0" borderId="0" xfId="1" applyFont="1" applyAlignment="1">
      <alignment horizontal="left" vertical="center" wrapText="1"/>
    </xf>
    <xf numFmtId="0" fontId="9" fillId="0" borderId="0" xfId="3" applyFont="1" applyAlignment="1">
      <alignment horizontal="left" wrapText="1"/>
    </xf>
    <xf numFmtId="0" fontId="11" fillId="0" borderId="0" xfId="1" applyFont="1" applyAlignment="1">
      <alignment horizontal="center" vertical="top"/>
    </xf>
    <xf numFmtId="0" fontId="10" fillId="0" borderId="0" xfId="2" applyFont="1" applyAlignment="1">
      <alignment horizontal="center"/>
    </xf>
    <xf numFmtId="0" fontId="9" fillId="0" borderId="0" xfId="2" applyAlignment="1">
      <alignment horizontal="center" vertical="top"/>
    </xf>
    <xf numFmtId="0" fontId="9" fillId="0" borderId="0" xfId="2" applyAlignment="1">
      <alignment horizontal="center"/>
    </xf>
    <xf numFmtId="0" fontId="10" fillId="0" borderId="0" xfId="2" applyFont="1" applyAlignment="1">
      <alignment horizontal="center" vertical="top"/>
    </xf>
    <xf numFmtId="0" fontId="9" fillId="0" borderId="0" xfId="2" applyAlignment="1">
      <alignment horizontal="right" vertical="center"/>
    </xf>
    <xf numFmtId="0" fontId="8" fillId="0" borderId="2" xfId="2" applyFont="1" applyBorder="1" applyAlignment="1">
      <alignment horizontal="center" vertical="center" wrapText="1"/>
    </xf>
    <xf numFmtId="49" fontId="13" fillId="3" borderId="2" xfId="2" applyNumberFormat="1" applyFont="1" applyFill="1" applyBorder="1" applyAlignment="1">
      <alignment horizontal="center" vertical="center" wrapText="1"/>
    </xf>
    <xf numFmtId="0" fontId="13" fillId="3" borderId="2" xfId="2" applyFont="1" applyFill="1" applyBorder="1" applyAlignment="1">
      <alignment horizontal="center" vertical="top" wrapText="1"/>
    </xf>
    <xf numFmtId="0" fontId="13" fillId="3" borderId="2" xfId="2" applyFont="1" applyFill="1" applyBorder="1" applyAlignment="1">
      <alignment horizontal="justify" vertical="center" wrapText="1"/>
    </xf>
    <xf numFmtId="164" fontId="16" fillId="0" borderId="2" xfId="4" applyNumberFormat="1" applyFont="1" applyBorder="1" applyAlignment="1">
      <alignment vertical="center"/>
    </xf>
    <xf numFmtId="4" fontId="8" fillId="0" borderId="2" xfId="2" applyNumberFormat="1" applyFont="1" applyBorder="1" applyAlignment="1">
      <alignment horizontal="center"/>
    </xf>
    <xf numFmtId="0" fontId="9" fillId="0" borderId="0" xfId="2" applyAlignment="1">
      <alignment vertical="center"/>
    </xf>
    <xf numFmtId="0" fontId="4" fillId="0" borderId="2" xfId="5" quotePrefix="1" applyFont="1" applyBorder="1" applyAlignment="1">
      <alignment horizontal="center" vertical="center" wrapText="1"/>
    </xf>
    <xf numFmtId="4" fontId="4" fillId="0" borderId="2" xfId="5" quotePrefix="1" applyNumberFormat="1" applyFont="1" applyBorder="1" applyAlignment="1">
      <alignment horizontal="center" vertical="center" wrapText="1"/>
    </xf>
    <xf numFmtId="4" fontId="4" fillId="0" borderId="2" xfId="5" quotePrefix="1" applyNumberFormat="1" applyFont="1" applyBorder="1" applyAlignment="1">
      <alignment vertical="center" wrapText="1"/>
    </xf>
    <xf numFmtId="0" fontId="17" fillId="0" borderId="2" xfId="1" applyFont="1" applyBorder="1" applyAlignment="1">
      <alignment vertical="center" wrapText="1"/>
    </xf>
    <xf numFmtId="0" fontId="4" fillId="3" borderId="2" xfId="2" applyFont="1" applyFill="1" applyBorder="1" applyAlignment="1">
      <alignment horizontal="left" vertical="top" wrapText="1"/>
    </xf>
    <xf numFmtId="4" fontId="8" fillId="0" borderId="2" xfId="2" applyNumberFormat="1" applyFont="1" applyBorder="1" applyAlignment="1">
      <alignment horizontal="right" vertical="top" wrapText="1"/>
    </xf>
    <xf numFmtId="4" fontId="8" fillId="0" borderId="2" xfId="2" applyNumberFormat="1" applyFont="1" applyBorder="1" applyAlignment="1">
      <alignment horizontal="right" vertical="top"/>
    </xf>
    <xf numFmtId="4" fontId="18" fillId="0" borderId="2" xfId="4" applyNumberFormat="1" applyFont="1" applyBorder="1" applyAlignment="1">
      <alignment horizontal="right" vertical="top"/>
    </xf>
    <xf numFmtId="0" fontId="4" fillId="0" borderId="2" xfId="1" quotePrefix="1" applyFont="1" applyBorder="1" applyAlignment="1">
      <alignment horizontal="center" vertical="center" wrapText="1"/>
    </xf>
    <xf numFmtId="4" fontId="4" fillId="0" borderId="2" xfId="1" quotePrefix="1" applyNumberFormat="1" applyFont="1" applyBorder="1" applyAlignment="1">
      <alignment horizontal="center" vertical="center" wrapText="1"/>
    </xf>
    <xf numFmtId="4" fontId="4" fillId="0" borderId="2" xfId="1" quotePrefix="1" applyNumberFormat="1" applyFont="1" applyBorder="1" applyAlignment="1">
      <alignment vertical="center" wrapText="1"/>
    </xf>
    <xf numFmtId="0" fontId="8" fillId="0" borderId="2" xfId="2" quotePrefix="1" applyFont="1" applyBorder="1" applyAlignment="1">
      <alignment horizontal="center" vertical="center" wrapText="1"/>
    </xf>
    <xf numFmtId="49" fontId="8" fillId="0" borderId="2" xfId="2" quotePrefix="1" applyNumberFormat="1" applyFont="1" applyBorder="1" applyAlignment="1">
      <alignment horizontal="center" vertical="center" wrapText="1"/>
    </xf>
    <xf numFmtId="0" fontId="8" fillId="0" borderId="2" xfId="2" applyFont="1" applyBorder="1" applyAlignment="1">
      <alignment horizontal="left" vertical="center" wrapText="1"/>
    </xf>
    <xf numFmtId="0" fontId="8" fillId="3" borderId="2" xfId="2" applyFont="1" applyFill="1" applyBorder="1" applyAlignment="1">
      <alignment horizontal="left" vertical="center" wrapText="1"/>
    </xf>
    <xf numFmtId="2" fontId="8" fillId="0" borderId="2" xfId="2" quotePrefix="1" applyNumberFormat="1" applyFont="1" applyBorder="1" applyAlignment="1">
      <alignment horizontal="center" vertical="center" wrapText="1"/>
    </xf>
    <xf numFmtId="2" fontId="8" fillId="0" borderId="2" xfId="2" applyNumberFormat="1" applyFont="1" applyBorder="1" applyAlignment="1">
      <alignment horizontal="left" vertical="center" wrapText="1"/>
    </xf>
    <xf numFmtId="0" fontId="8" fillId="3" borderId="2" xfId="4" applyFont="1" applyFill="1" applyBorder="1" applyAlignment="1">
      <alignment horizontal="left" vertical="center" wrapText="1"/>
    </xf>
    <xf numFmtId="4" fontId="8" fillId="3" borderId="2" xfId="2" applyNumberFormat="1" applyFont="1" applyFill="1" applyBorder="1" applyAlignment="1">
      <alignment horizontal="right" vertical="top" wrapText="1"/>
    </xf>
    <xf numFmtId="49" fontId="4" fillId="0" borderId="2" xfId="2" quotePrefix="1" applyNumberFormat="1" applyFont="1" applyBorder="1" applyAlignment="1">
      <alignment horizontal="center" vertical="center" wrapText="1"/>
    </xf>
    <xf numFmtId="2" fontId="4" fillId="0" borderId="2" xfId="2" quotePrefix="1" applyNumberFormat="1" applyFont="1" applyBorder="1" applyAlignment="1">
      <alignment horizontal="left" vertical="center" wrapText="1"/>
    </xf>
    <xf numFmtId="2" fontId="8" fillId="0" borderId="2" xfId="2" quotePrefix="1" applyNumberFormat="1" applyFont="1" applyBorder="1" applyAlignment="1">
      <alignment vertical="center" wrapText="1"/>
    </xf>
    <xf numFmtId="4" fontId="18" fillId="3" borderId="2" xfId="4" applyNumberFormat="1" applyFont="1" applyFill="1" applyBorder="1" applyAlignment="1">
      <alignment horizontal="right" vertical="top"/>
    </xf>
    <xf numFmtId="0" fontId="17" fillId="3" borderId="2" xfId="1" applyFont="1" applyFill="1" applyBorder="1" applyAlignment="1">
      <alignment horizontal="left" vertical="center" wrapText="1"/>
    </xf>
    <xf numFmtId="0" fontId="4" fillId="3" borderId="2" xfId="1" applyFont="1" applyFill="1" applyBorder="1" applyAlignment="1">
      <alignment horizontal="left" vertical="center" wrapText="1"/>
    </xf>
    <xf numFmtId="0" fontId="4" fillId="3" borderId="2" xfId="2" applyFont="1" applyFill="1" applyBorder="1" applyAlignment="1">
      <alignment horizontal="left" vertical="center" wrapText="1"/>
    </xf>
    <xf numFmtId="0" fontId="8" fillId="0" borderId="2" xfId="2" applyFont="1" applyBorder="1" applyAlignment="1">
      <alignment horizontal="center"/>
    </xf>
    <xf numFmtId="0" fontId="8" fillId="0" borderId="2" xfId="2" applyFont="1" applyBorder="1"/>
    <xf numFmtId="4" fontId="8" fillId="0" borderId="2" xfId="2" applyNumberFormat="1" applyFont="1" applyBorder="1" applyAlignment="1">
      <alignment horizontal="right"/>
    </xf>
    <xf numFmtId="0" fontId="8" fillId="0" borderId="0" xfId="2" applyFont="1" applyAlignment="1">
      <alignment vertical="top"/>
    </xf>
    <xf numFmtId="4" fontId="8" fillId="0" borderId="0" xfId="2" applyNumberFormat="1" applyFont="1"/>
    <xf numFmtId="0" fontId="13" fillId="0" borderId="0" xfId="2" applyFont="1" applyAlignment="1">
      <alignment horizontal="right"/>
    </xf>
    <xf numFmtId="0" fontId="19" fillId="0" borderId="0" xfId="2" applyFont="1"/>
    <xf numFmtId="0" fontId="20" fillId="0" borderId="0" xfId="2" applyFont="1"/>
    <xf numFmtId="0" fontId="4" fillId="0" borderId="2" xfId="6" quotePrefix="1" applyFont="1" applyBorder="1" applyAlignment="1">
      <alignment horizontal="center" vertical="center" wrapText="1"/>
    </xf>
    <xf numFmtId="4" fontId="4" fillId="0" borderId="2" xfId="6" quotePrefix="1" applyNumberFormat="1" applyFont="1" applyBorder="1" applyAlignment="1">
      <alignment horizontal="center" vertical="center" wrapText="1"/>
    </xf>
    <xf numFmtId="4" fontId="4" fillId="0" borderId="2" xfId="6" quotePrefix="1" applyNumberFormat="1" applyFont="1" applyBorder="1" applyAlignment="1">
      <alignment vertical="center" wrapText="1"/>
    </xf>
    <xf numFmtId="0" fontId="4" fillId="3" borderId="2" xfId="0" applyFont="1" applyFill="1" applyBorder="1" applyAlignment="1">
      <alignment horizontal="left" vertical="top" wrapText="1"/>
    </xf>
    <xf numFmtId="0" fontId="4" fillId="0" borderId="2" xfId="2" quotePrefix="1" applyFont="1" applyBorder="1" applyAlignment="1">
      <alignment horizontal="center" vertical="center" wrapText="1"/>
    </xf>
    <xf numFmtId="0" fontId="4" fillId="0" borderId="2" xfId="7" quotePrefix="1" applyFont="1" applyBorder="1" applyAlignment="1">
      <alignment horizontal="center" vertical="center" wrapText="1"/>
    </xf>
    <xf numFmtId="2" fontId="4" fillId="0" borderId="2" xfId="2" quotePrefix="1" applyNumberFormat="1" applyFont="1" applyBorder="1" applyAlignment="1">
      <alignment horizontal="center" vertical="center" wrapText="1"/>
    </xf>
    <xf numFmtId="2" fontId="4" fillId="0" borderId="2" xfId="2" quotePrefix="1" applyNumberFormat="1" applyFont="1" applyBorder="1" applyAlignment="1">
      <alignment vertical="center" wrapText="1"/>
    </xf>
    <xf numFmtId="0" fontId="8" fillId="3" borderId="2" xfId="4" applyFont="1" applyFill="1" applyBorder="1" applyAlignment="1">
      <alignment horizontal="left" vertical="top" wrapText="1"/>
    </xf>
    <xf numFmtId="0" fontId="4" fillId="0" borderId="2" xfId="8" quotePrefix="1" applyFont="1" applyBorder="1" applyAlignment="1">
      <alignment horizontal="center" vertical="center" wrapText="1"/>
    </xf>
    <xf numFmtId="4" fontId="4" fillId="0" borderId="2" xfId="8" quotePrefix="1" applyNumberFormat="1" applyFont="1" applyBorder="1" applyAlignment="1">
      <alignment horizontal="center" vertical="center" wrapText="1"/>
    </xf>
    <xf numFmtId="4" fontId="4" fillId="0" borderId="2" xfId="8" quotePrefix="1" applyNumberFormat="1" applyFont="1" applyBorder="1" applyAlignment="1">
      <alignment vertical="center" wrapText="1"/>
    </xf>
    <xf numFmtId="0" fontId="17" fillId="0" borderId="2" xfId="0" applyFont="1" applyBorder="1" applyAlignment="1">
      <alignment vertical="center" wrapText="1"/>
    </xf>
    <xf numFmtId="0" fontId="8" fillId="3" borderId="2" xfId="2" quotePrefix="1" applyFont="1" applyFill="1" applyBorder="1" applyAlignment="1">
      <alignment horizontal="center" vertical="center" wrapText="1"/>
    </xf>
    <xf numFmtId="49" fontId="4" fillId="3" borderId="2" xfId="2" quotePrefix="1" applyNumberFormat="1" applyFont="1" applyFill="1" applyBorder="1" applyAlignment="1">
      <alignment horizontal="center" vertical="center" wrapText="1"/>
    </xf>
    <xf numFmtId="0" fontId="4" fillId="3" borderId="2" xfId="5" quotePrefix="1" applyFont="1" applyFill="1" applyBorder="1" applyAlignment="1">
      <alignment horizontal="center" vertical="center" wrapText="1"/>
    </xf>
    <xf numFmtId="0" fontId="4" fillId="3" borderId="2" xfId="1" quotePrefix="1" applyFont="1" applyFill="1" applyBorder="1" applyAlignment="1">
      <alignment horizontal="center" vertical="center" wrapText="1"/>
    </xf>
    <xf numFmtId="49" fontId="4" fillId="3" borderId="2" xfId="1" quotePrefix="1" applyNumberFormat="1" applyFont="1" applyFill="1" applyBorder="1" applyAlignment="1">
      <alignment horizontal="center" vertical="center" wrapText="1"/>
    </xf>
    <xf numFmtId="0" fontId="4" fillId="3" borderId="2" xfId="7" quotePrefix="1" applyFont="1" applyFill="1" applyBorder="1" applyAlignment="1">
      <alignment horizontal="center" vertical="center" wrapText="1"/>
    </xf>
    <xf numFmtId="0" fontId="4" fillId="0" borderId="2" xfId="9" quotePrefix="1" applyFont="1" applyBorder="1" applyAlignment="1">
      <alignment horizontal="center" vertical="center" wrapText="1"/>
    </xf>
    <xf numFmtId="4" fontId="4" fillId="0" borderId="2" xfId="9" quotePrefix="1" applyNumberFormat="1" applyFont="1" applyBorder="1" applyAlignment="1">
      <alignment horizontal="center" vertical="center" wrapText="1"/>
    </xf>
    <xf numFmtId="4" fontId="4" fillId="0" borderId="2" xfId="9" quotePrefix="1" applyNumberFormat="1" applyFont="1" applyBorder="1" applyAlignment="1">
      <alignment vertical="center" wrapText="1"/>
    </xf>
    <xf numFmtId="0" fontId="17" fillId="0" borderId="2" xfId="0" applyFont="1" applyBorder="1" applyAlignment="1">
      <alignment vertical="top" wrapText="1"/>
    </xf>
    <xf numFmtId="4" fontId="8" fillId="3" borderId="2" xfId="4" applyNumberFormat="1" applyFont="1" applyFill="1" applyBorder="1" applyAlignment="1">
      <alignment horizontal="right" vertical="top"/>
    </xf>
    <xf numFmtId="4" fontId="4" fillId="3" borderId="2" xfId="5" applyNumberFormat="1" applyFont="1" applyFill="1" applyBorder="1" applyAlignment="1">
      <alignment vertical="top" wrapText="1"/>
    </xf>
    <xf numFmtId="0" fontId="7" fillId="0" borderId="2" xfId="0" applyFont="1" applyBorder="1" applyAlignment="1">
      <alignment vertical="center" wrapText="1"/>
    </xf>
    <xf numFmtId="0" fontId="4" fillId="0" borderId="0" xfId="0" applyFont="1" applyAlignment="1">
      <alignment horizontal="center"/>
    </xf>
    <xf numFmtId="0" fontId="4" fillId="0" borderId="1" xfId="0" quotePrefix="1" applyFont="1" applyBorder="1" applyAlignment="1">
      <alignment horizontal="center"/>
    </xf>
    <xf numFmtId="0" fontId="22" fillId="0" borderId="0" xfId="0" applyFont="1"/>
    <xf numFmtId="0" fontId="4" fillId="0" borderId="0" xfId="0" applyFont="1"/>
    <xf numFmtId="0" fontId="4" fillId="0" borderId="0" xfId="0" applyFont="1" applyAlignment="1">
      <alignment horizontal="right"/>
    </xf>
    <xf numFmtId="0" fontId="4" fillId="0" borderId="2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0" borderId="2" xfId="0" quotePrefix="1" applyFont="1" applyBorder="1" applyAlignment="1">
      <alignment horizontal="center" vertical="center" wrapText="1"/>
    </xf>
    <xf numFmtId="4" fontId="4" fillId="0" borderId="2" xfId="0" quotePrefix="1" applyNumberFormat="1" applyFont="1" applyBorder="1" applyAlignment="1">
      <alignment horizontal="center" vertical="center" wrapText="1"/>
    </xf>
    <xf numFmtId="4" fontId="4" fillId="0" borderId="2" xfId="0" quotePrefix="1" applyNumberFormat="1" applyFont="1" applyBorder="1" applyAlignment="1">
      <alignment vertical="center" wrapText="1"/>
    </xf>
    <xf numFmtId="0" fontId="7" fillId="0" borderId="0" xfId="0" applyFont="1" applyAlignment="1">
      <alignment horizontal="left"/>
    </xf>
    <xf numFmtId="3" fontId="7" fillId="0" borderId="2" xfId="0" applyNumberFormat="1" applyFont="1" applyBorder="1"/>
    <xf numFmtId="3" fontId="8" fillId="0" borderId="2" xfId="0" applyNumberFormat="1" applyFont="1" applyBorder="1"/>
    <xf numFmtId="0" fontId="7" fillId="0" borderId="2" xfId="0" applyFont="1" applyBorder="1" applyAlignment="1">
      <alignment vertical="center"/>
    </xf>
    <xf numFmtId="4" fontId="7" fillId="2" borderId="2" xfId="0" applyNumberFormat="1" applyFont="1" applyFill="1" applyBorder="1" applyAlignment="1">
      <alignment vertical="center"/>
    </xf>
    <xf numFmtId="4" fontId="7" fillId="0" borderId="2" xfId="0" applyNumberFormat="1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2" xfId="0" applyFont="1" applyBorder="1" applyAlignment="1">
      <alignment vertical="center" wrapText="1"/>
    </xf>
    <xf numFmtId="4" fontId="4" fillId="2" borderId="2" xfId="0" applyNumberFormat="1" applyFont="1" applyFill="1" applyBorder="1" applyAlignment="1">
      <alignment vertical="center"/>
    </xf>
    <xf numFmtId="4" fontId="4" fillId="0" borderId="2" xfId="0" applyNumberFormat="1" applyFont="1" applyBorder="1" applyAlignment="1">
      <alignment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horizontal="center" vertical="center"/>
    </xf>
    <xf numFmtId="3" fontId="7" fillId="3" borderId="2" xfId="0" applyNumberFormat="1" applyFont="1" applyFill="1" applyBorder="1"/>
    <xf numFmtId="0" fontId="23" fillId="3" borderId="2" xfId="0" applyFont="1" applyFill="1" applyBorder="1" applyAlignment="1">
      <alignment vertical="top" wrapText="1"/>
    </xf>
    <xf numFmtId="0" fontId="19" fillId="0" borderId="2" xfId="2" applyFont="1" applyBorder="1" applyAlignment="1">
      <alignment horizontal="left" vertical="top" wrapText="1"/>
    </xf>
    <xf numFmtId="0" fontId="8" fillId="0" borderId="0" xfId="2" applyFont="1" applyAlignment="1">
      <alignment horizontal="left" vertical="top" wrapText="1"/>
    </xf>
    <xf numFmtId="0" fontId="8" fillId="0" borderId="0" xfId="3" applyFont="1" applyAlignment="1">
      <alignment horizontal="center" wrapText="1"/>
    </xf>
    <xf numFmtId="0" fontId="11" fillId="0" borderId="0" xfId="2" applyFont="1"/>
    <xf numFmtId="49" fontId="11" fillId="0" borderId="0" xfId="1" applyNumberFormat="1" applyFont="1" applyAlignment="1">
      <alignment horizontal="center"/>
    </xf>
    <xf numFmtId="0" fontId="13" fillId="0" borderId="0" xfId="1" applyFont="1" applyAlignment="1">
      <alignment horizontal="center"/>
    </xf>
    <xf numFmtId="0" fontId="2" fillId="0" borderId="0" xfId="1" applyFont="1"/>
    <xf numFmtId="0" fontId="19" fillId="0" borderId="0" xfId="1" applyFont="1" applyAlignment="1">
      <alignment horizontal="center" vertical="top"/>
    </xf>
    <xf numFmtId="0" fontId="13" fillId="0" borderId="1" xfId="2" applyFont="1" applyBorder="1" applyAlignment="1">
      <alignment horizontal="center"/>
    </xf>
    <xf numFmtId="0" fontId="8" fillId="0" borderId="1" xfId="2" applyFont="1" applyBorder="1" applyAlignment="1">
      <alignment horizontal="center"/>
    </xf>
    <xf numFmtId="0" fontId="8" fillId="0" borderId="0" xfId="2" applyFont="1" applyAlignment="1">
      <alignment horizontal="center"/>
    </xf>
    <xf numFmtId="0" fontId="13" fillId="0" borderId="0" xfId="2" applyFont="1" applyAlignment="1">
      <alignment horizontal="center" vertical="top"/>
    </xf>
    <xf numFmtId="0" fontId="4" fillId="0" borderId="0" xfId="3" applyFont="1" applyAlignment="1">
      <alignment horizontal="right"/>
    </xf>
    <xf numFmtId="0" fontId="8" fillId="0" borderId="2" xfId="10" applyFont="1" applyBorder="1" applyAlignment="1">
      <alignment horizontal="center" vertical="center" wrapText="1"/>
    </xf>
    <xf numFmtId="0" fontId="11" fillId="0" borderId="0" xfId="2" applyFont="1" applyAlignment="1">
      <alignment horizontal="center"/>
    </xf>
    <xf numFmtId="0" fontId="11" fillId="0" borderId="0" xfId="2" applyFont="1" applyAlignment="1">
      <alignment vertical="center"/>
    </xf>
    <xf numFmtId="4" fontId="16" fillId="0" borderId="2" xfId="4" applyNumberFormat="1" applyFont="1" applyBorder="1" applyAlignment="1">
      <alignment horizontal="center" vertical="center"/>
    </xf>
    <xf numFmtId="3" fontId="7" fillId="0" borderId="2" xfId="4" applyNumberFormat="1" applyFont="1" applyBorder="1" applyAlignment="1">
      <alignment horizontal="center" vertical="center"/>
    </xf>
    <xf numFmtId="3" fontId="8" fillId="0" borderId="2" xfId="4" applyNumberFormat="1" applyFont="1" applyBorder="1" applyAlignment="1">
      <alignment horizontal="center" vertical="center"/>
    </xf>
    <xf numFmtId="3" fontId="8" fillId="3" borderId="2" xfId="4" applyNumberFormat="1" applyFont="1" applyFill="1" applyBorder="1" applyAlignment="1">
      <alignment horizontal="center" vertical="center"/>
    </xf>
    <xf numFmtId="4" fontId="4" fillId="3" borderId="2" xfId="4" applyNumberFormat="1" applyFont="1" applyFill="1" applyBorder="1" applyAlignment="1">
      <alignment horizontal="center" vertical="center"/>
    </xf>
    <xf numFmtId="0" fontId="7" fillId="0" borderId="2" xfId="2" applyFont="1" applyBorder="1" applyAlignment="1">
      <alignment horizontal="center"/>
    </xf>
    <xf numFmtId="0" fontId="7" fillId="0" borderId="2" xfId="2" applyFont="1" applyBorder="1" applyAlignment="1">
      <alignment horizontal="left"/>
    </xf>
    <xf numFmtId="0" fontId="7" fillId="0" borderId="2" xfId="2" applyFont="1" applyBorder="1" applyAlignment="1">
      <alignment horizontal="center" vertical="top" wrapText="1"/>
    </xf>
    <xf numFmtId="49" fontId="7" fillId="0" borderId="2" xfId="4" applyNumberFormat="1" applyFont="1" applyBorder="1" applyAlignment="1">
      <alignment horizontal="center" vertical="top"/>
    </xf>
    <xf numFmtId="3" fontId="7" fillId="0" borderId="2" xfId="4" applyNumberFormat="1" applyFont="1" applyBorder="1" applyAlignment="1">
      <alignment horizontal="center" vertical="top"/>
    </xf>
    <xf numFmtId="4" fontId="7" fillId="0" borderId="2" xfId="4" applyNumberFormat="1" applyFont="1" applyBorder="1" applyAlignment="1">
      <alignment horizontal="center" vertical="top"/>
    </xf>
    <xf numFmtId="0" fontId="26" fillId="0" borderId="0" xfId="2" applyFont="1" applyAlignment="1">
      <alignment horizontal="center"/>
    </xf>
    <xf numFmtId="0" fontId="7" fillId="0" borderId="0" xfId="2" applyFont="1" applyAlignment="1">
      <alignment horizontal="left"/>
    </xf>
    <xf numFmtId="0" fontId="7" fillId="0" borderId="0" xfId="2" applyFont="1" applyAlignment="1">
      <alignment horizontal="center" vertical="top" wrapText="1"/>
    </xf>
    <xf numFmtId="4" fontId="7" fillId="0" borderId="0" xfId="4" applyNumberFormat="1" applyFont="1" applyAlignment="1">
      <alignment horizontal="center" vertical="top"/>
    </xf>
    <xf numFmtId="0" fontId="13" fillId="0" borderId="0" xfId="2" applyFont="1"/>
    <xf numFmtId="0" fontId="8" fillId="0" borderId="0" xfId="2" applyFont="1" applyProtection="1">
      <protection locked="0"/>
    </xf>
    <xf numFmtId="0" fontId="27" fillId="0" borderId="0" xfId="2" applyFont="1"/>
    <xf numFmtId="0" fontId="8" fillId="0" borderId="2" xfId="0" applyFont="1" applyBorder="1" applyAlignment="1">
      <alignment horizontal="left" wrapText="1"/>
    </xf>
    <xf numFmtId="0" fontId="8" fillId="0" borderId="2" xfId="0" applyFont="1" applyBorder="1" applyAlignment="1">
      <alignment wrapText="1"/>
    </xf>
    <xf numFmtId="0" fontId="8" fillId="0" borderId="2" xfId="1" applyFont="1" applyBorder="1" applyAlignment="1">
      <alignment wrapText="1"/>
    </xf>
    <xf numFmtId="3" fontId="8" fillId="0" borderId="2" xfId="1" applyNumberFormat="1" applyFont="1" applyBorder="1"/>
    <xf numFmtId="49" fontId="7" fillId="0" borderId="2" xfId="0" applyNumberFormat="1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13" fillId="0" borderId="2" xfId="0" applyFont="1" applyBorder="1" applyAlignment="1">
      <alignment horizontal="left" wrapText="1"/>
    </xf>
    <xf numFmtId="3" fontId="7" fillId="0" borderId="2" xfId="0" applyNumberFormat="1" applyFont="1" applyBorder="1" applyAlignment="1">
      <alignment horizontal="right"/>
    </xf>
    <xf numFmtId="49" fontId="4" fillId="3" borderId="2" xfId="0" applyNumberFormat="1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8" fillId="3" borderId="2" xfId="0" applyFont="1" applyFill="1" applyBorder="1" applyAlignment="1">
      <alignment wrapText="1"/>
    </xf>
    <xf numFmtId="3" fontId="4" fillId="3" borderId="2" xfId="0" applyNumberFormat="1" applyFont="1" applyFill="1" applyBorder="1" applyAlignment="1">
      <alignment horizontal="right"/>
    </xf>
    <xf numFmtId="49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top" wrapText="1"/>
    </xf>
    <xf numFmtId="3" fontId="4" fillId="3" borderId="2" xfId="0" applyNumberFormat="1" applyFont="1" applyFill="1" applyBorder="1"/>
    <xf numFmtId="0" fontId="17" fillId="3" borderId="2" xfId="0" applyFont="1" applyFill="1" applyBorder="1" applyAlignment="1">
      <alignment horizontal="left" vertical="top" wrapText="1"/>
    </xf>
    <xf numFmtId="0" fontId="8" fillId="3" borderId="2" xfId="2" applyFont="1" applyFill="1" applyBorder="1" applyAlignment="1">
      <alignment horizontal="left" vertical="top" wrapText="1"/>
    </xf>
    <xf numFmtId="3" fontId="13" fillId="0" borderId="2" xfId="1" applyNumberFormat="1" applyFont="1" applyBorder="1"/>
    <xf numFmtId="0" fontId="4" fillId="3" borderId="2" xfId="4" applyFont="1" applyFill="1" applyBorder="1" applyAlignment="1">
      <alignment horizontal="left" vertical="top" wrapText="1"/>
    </xf>
    <xf numFmtId="0" fontId="8" fillId="3" borderId="2" xfId="0" applyFont="1" applyFill="1" applyBorder="1" applyAlignment="1">
      <alignment horizontal="left" vertical="center" wrapText="1"/>
    </xf>
    <xf numFmtId="3" fontId="7" fillId="0" borderId="4" xfId="1" applyNumberFormat="1" applyFont="1" applyBorder="1" applyAlignment="1">
      <alignment horizontal="right"/>
    </xf>
    <xf numFmtId="0" fontId="7" fillId="0" borderId="2" xfId="0" quotePrefix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4" fontId="7" fillId="0" borderId="2" xfId="0" applyNumberFormat="1" applyFont="1" applyBorder="1" applyAlignment="1">
      <alignment horizontal="center" vertical="center" wrapText="1"/>
    </xf>
    <xf numFmtId="4" fontId="7" fillId="0" borderId="2" xfId="0" quotePrefix="1" applyNumberFormat="1" applyFont="1" applyBorder="1" applyAlignment="1">
      <alignment vertical="center" wrapText="1"/>
    </xf>
    <xf numFmtId="4" fontId="7" fillId="2" borderId="2" xfId="0" applyNumberFormat="1" applyFont="1" applyFill="1" applyBorder="1" applyAlignment="1">
      <alignment vertical="center" wrapText="1"/>
    </xf>
    <xf numFmtId="4" fontId="7" fillId="0" borderId="2" xfId="0" applyNumberFormat="1" applyFont="1" applyBorder="1" applyAlignment="1">
      <alignment vertical="center" wrapText="1"/>
    </xf>
    <xf numFmtId="4" fontId="4" fillId="2" borderId="2" xfId="0" applyNumberFormat="1" applyFont="1" applyFill="1" applyBorder="1" applyAlignment="1">
      <alignment vertical="center" wrapText="1"/>
    </xf>
    <xf numFmtId="4" fontId="4" fillId="0" borderId="2" xfId="0" applyNumberFormat="1" applyFont="1" applyBorder="1" applyAlignment="1">
      <alignment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2" xfId="0" quotePrefix="1" applyFont="1" applyFill="1" applyBorder="1" applyAlignment="1">
      <alignment horizontal="center" vertical="center" wrapText="1"/>
    </xf>
    <xf numFmtId="4" fontId="7" fillId="2" borderId="2" xfId="0" applyNumberFormat="1" applyFont="1" applyFill="1" applyBorder="1" applyAlignment="1">
      <alignment horizontal="center" vertical="center" wrapText="1"/>
    </xf>
    <xf numFmtId="4" fontId="7" fillId="2" borderId="2" xfId="0" quotePrefix="1" applyNumberFormat="1" applyFont="1" applyFill="1" applyBorder="1" applyAlignment="1">
      <alignment vertical="center" wrapText="1"/>
    </xf>
    <xf numFmtId="0" fontId="4" fillId="3" borderId="0" xfId="1" applyFont="1" applyFill="1"/>
    <xf numFmtId="3" fontId="7" fillId="3" borderId="2" xfId="1" applyNumberFormat="1" applyFont="1" applyFill="1" applyBorder="1"/>
    <xf numFmtId="0" fontId="4" fillId="3" borderId="0" xfId="1" applyFont="1" applyFill="1" applyAlignment="1">
      <alignment horizontal="left"/>
    </xf>
    <xf numFmtId="4" fontId="8" fillId="3" borderId="2" xfId="2" applyNumberFormat="1" applyFont="1" applyFill="1" applyBorder="1" applyAlignment="1">
      <alignment horizontal="right" vertical="top"/>
    </xf>
    <xf numFmtId="0" fontId="4" fillId="3" borderId="2" xfId="2" quotePrefix="1" applyFont="1" applyFill="1" applyBorder="1" applyAlignment="1">
      <alignment horizontal="center" vertical="center" wrapText="1"/>
    </xf>
    <xf numFmtId="0" fontId="28" fillId="3" borderId="2" xfId="2" applyFont="1" applyFill="1" applyBorder="1" applyAlignment="1">
      <alignment horizontal="left" vertical="top" wrapText="1"/>
    </xf>
    <xf numFmtId="0" fontId="4" fillId="3" borderId="2" xfId="0" applyFont="1" applyFill="1" applyBorder="1" applyAlignment="1">
      <alignment vertical="center" wrapText="1"/>
    </xf>
    <xf numFmtId="0" fontId="4" fillId="0" borderId="2" xfId="0" applyFont="1" applyBorder="1" applyAlignment="1">
      <alignment vertical="top" wrapText="1"/>
    </xf>
    <xf numFmtId="3" fontId="4" fillId="0" borderId="0" xfId="1" applyNumberFormat="1" applyFont="1"/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4" fillId="0" borderId="5" xfId="0" applyFont="1" applyBorder="1"/>
    <xf numFmtId="0" fontId="4" fillId="0" borderId="4" xfId="0" applyFont="1" applyBorder="1"/>
    <xf numFmtId="0" fontId="7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2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7" fillId="0" borderId="3" xfId="1" applyFont="1" applyBorder="1" applyAlignment="1">
      <alignment horizontal="center"/>
    </xf>
    <xf numFmtId="0" fontId="7" fillId="0" borderId="5" xfId="1" applyFont="1" applyBorder="1" applyAlignment="1">
      <alignment horizontal="center"/>
    </xf>
    <xf numFmtId="0" fontId="7" fillId="0" borderId="4" xfId="1" applyFont="1" applyBorder="1" applyAlignment="1">
      <alignment horizontal="center"/>
    </xf>
    <xf numFmtId="49" fontId="8" fillId="0" borderId="3" xfId="0" applyNumberFormat="1" applyFont="1" applyBorder="1" applyAlignment="1">
      <alignment horizontal="center"/>
    </xf>
    <xf numFmtId="49" fontId="8" fillId="0" borderId="4" xfId="0" applyNumberFormat="1" applyFont="1" applyBorder="1" applyAlignment="1">
      <alignment horizontal="center"/>
    </xf>
    <xf numFmtId="0" fontId="1" fillId="0" borderId="0" xfId="1" applyFont="1" applyAlignment="1">
      <alignment horizontal="center" vertical="center"/>
    </xf>
    <xf numFmtId="49" fontId="5" fillId="0" borderId="0" xfId="1" applyNumberFormat="1" applyFont="1" applyAlignment="1">
      <alignment horizontal="center"/>
    </xf>
    <xf numFmtId="0" fontId="6" fillId="0" borderId="0" xfId="1" applyFont="1" applyAlignment="1">
      <alignment horizontal="center" vertical="top"/>
    </xf>
    <xf numFmtId="0" fontId="7" fillId="0" borderId="0" xfId="1" applyFont="1" applyAlignment="1">
      <alignment horizontal="center"/>
    </xf>
    <xf numFmtId="0" fontId="4" fillId="0" borderId="3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7" fillId="0" borderId="2" xfId="1" applyFont="1" applyBorder="1" applyAlignment="1">
      <alignment horizontal="center"/>
    </xf>
    <xf numFmtId="0" fontId="7" fillId="0" borderId="3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4" fillId="0" borderId="3" xfId="1" applyFont="1" applyBorder="1" applyAlignment="1">
      <alignment horizontal="center"/>
    </xf>
    <xf numFmtId="0" fontId="4" fillId="0" borderId="4" xfId="1" applyFont="1" applyBorder="1" applyAlignment="1">
      <alignment horizontal="center"/>
    </xf>
    <xf numFmtId="0" fontId="7" fillId="0" borderId="2" xfId="1" applyFont="1" applyBorder="1" applyAlignment="1">
      <alignment horizontal="center" vertical="center"/>
    </xf>
    <xf numFmtId="0" fontId="13" fillId="0" borderId="0" xfId="2" applyFont="1" applyAlignment="1">
      <alignment horizontal="center"/>
    </xf>
    <xf numFmtId="0" fontId="4" fillId="0" borderId="0" xfId="1" applyFont="1" applyAlignment="1">
      <alignment horizontal="left" wrapText="1"/>
    </xf>
    <xf numFmtId="0" fontId="13" fillId="0" borderId="0" xfId="2" applyFont="1" applyAlignment="1">
      <alignment horizontal="center" vertical="center" wrapText="1"/>
    </xf>
    <xf numFmtId="0" fontId="13" fillId="0" borderId="0" xfId="2" applyFont="1" applyAlignment="1">
      <alignment horizontal="center" vertical="center"/>
    </xf>
    <xf numFmtId="49" fontId="24" fillId="0" borderId="0" xfId="1" applyNumberFormat="1" applyFont="1" applyAlignment="1">
      <alignment horizontal="left"/>
    </xf>
    <xf numFmtId="0" fontId="8" fillId="0" borderId="0" xfId="1" applyFont="1" applyAlignment="1">
      <alignment horizontal="left" vertical="top"/>
    </xf>
    <xf numFmtId="0" fontId="13" fillId="0" borderId="0" xfId="2" applyFont="1" applyAlignment="1">
      <alignment horizontal="left" vertical="center"/>
    </xf>
    <xf numFmtId="0" fontId="8" fillId="0" borderId="2" xfId="2" applyFont="1" applyBorder="1" applyAlignment="1">
      <alignment horizontal="center" vertical="center" wrapText="1"/>
    </xf>
    <xf numFmtId="0" fontId="8" fillId="0" borderId="2" xfId="2" applyFont="1" applyBorder="1" applyAlignment="1">
      <alignment horizontal="center" vertical="center"/>
    </xf>
    <xf numFmtId="0" fontId="10" fillId="0" borderId="0" xfId="1" applyFont="1" applyAlignment="1">
      <alignment horizontal="center" vertical="top"/>
    </xf>
    <xf numFmtId="0" fontId="11" fillId="0" borderId="0" xfId="1" applyFont="1" applyAlignment="1">
      <alignment horizontal="center" vertical="top"/>
    </xf>
    <xf numFmtId="49" fontId="12" fillId="0" borderId="0" xfId="1" applyNumberFormat="1" applyFont="1" applyAlignment="1">
      <alignment horizontal="left"/>
    </xf>
    <xf numFmtId="0" fontId="9" fillId="0" borderId="0" xfId="1" applyFont="1" applyAlignment="1">
      <alignment horizontal="left" vertical="top"/>
    </xf>
  </cellXfs>
  <cellStyles count="12">
    <cellStyle name="Звичайний_Додаток _ 3 зм_ни 4575" xfId="4" xr:uid="{DC65DCEB-31F2-4251-B023-1427AE284EA3}"/>
    <cellStyle name="Обычный" xfId="0" builtinId="0"/>
    <cellStyle name="Обычный 10" xfId="5" xr:uid="{DDE4D280-E86D-45A5-902D-A639D97812F6}"/>
    <cellStyle name="Обычный 14" xfId="8" xr:uid="{512713A0-57CB-4849-B6A7-7F9AB260D1DE}"/>
    <cellStyle name="Обычный 16" xfId="6" xr:uid="{E75F4959-CED1-4214-B2B8-0CBAFA642DFB}"/>
    <cellStyle name="Обычный 17" xfId="7" xr:uid="{94C7CC08-3E5B-4715-AF21-5D47D0909723}"/>
    <cellStyle name="Обычный 19" xfId="11" xr:uid="{79791A3D-03A4-4C68-905B-3AAB32924EBC}"/>
    <cellStyle name="Обычный 2" xfId="1" xr:uid="{C6D0A071-F217-49CE-BDF3-AEF9CB0C6F01}"/>
    <cellStyle name="Обычный 21" xfId="9" xr:uid="{775AA5E9-D160-473D-8D16-4B2BAD4B2B67}"/>
    <cellStyle name="Обычный 3" xfId="2" xr:uid="{6C6A8701-FE5D-447A-B30A-E19161B86129}"/>
    <cellStyle name="Обычный 4" xfId="3" xr:uid="{2C079080-D86C-4F6C-9354-66F0E18CE431}"/>
    <cellStyle name="Обычный 9" xfId="10" xr:uid="{CD6917BC-7DE0-4665-A78B-0DC678C8A51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0</xdr:colOff>
      <xdr:row>62</xdr:row>
      <xdr:rowOff>95250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A890643-025B-4709-ACAD-9B2A6A31E980}"/>
            </a:ext>
          </a:extLst>
        </xdr:cNvPr>
        <xdr:cNvSpPr txBox="1"/>
      </xdr:nvSpPr>
      <xdr:spPr>
        <a:xfrm>
          <a:off x="16944975" y="14544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5</xdr:col>
      <xdr:colOff>0</xdr:colOff>
      <xdr:row>32</xdr:row>
      <xdr:rowOff>0</xdr:rowOff>
    </xdr:from>
    <xdr:ext cx="184731" cy="264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CA6C6506-E1DB-4487-B41E-7A65BEBF8F0C}"/>
            </a:ext>
          </a:extLst>
        </xdr:cNvPr>
        <xdr:cNvSpPr txBox="1"/>
      </xdr:nvSpPr>
      <xdr:spPr>
        <a:xfrm>
          <a:off x="5572125" y="19202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A084C791-B7B7-41EE-B1C5-8D7CFA0BA3A2}"/>
            </a:ext>
          </a:extLst>
        </xdr:cNvPr>
        <xdr:cNvSpPr txBox="1"/>
      </xdr:nvSpPr>
      <xdr:spPr>
        <a:xfrm>
          <a:off x="10706100" y="23593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F0771B-C26E-4E67-B455-A39E7794F85E}">
  <sheetPr>
    <pageSetUpPr fitToPage="1"/>
  </sheetPr>
  <dimension ref="A1:F96"/>
  <sheetViews>
    <sheetView workbookViewId="0">
      <selection activeCell="B16" sqref="B16"/>
    </sheetView>
  </sheetViews>
  <sheetFormatPr defaultRowHeight="14.4" x14ac:dyDescent="0.3"/>
  <cols>
    <col min="1" max="1" width="11.33203125" customWidth="1"/>
    <col min="2" max="2" width="41" customWidth="1"/>
    <col min="3" max="3" width="16.5546875" customWidth="1"/>
    <col min="4" max="4" width="16.88671875" customWidth="1"/>
    <col min="5" max="5" width="14.109375" customWidth="1"/>
    <col min="6" max="6" width="14.6640625" customWidth="1"/>
  </cols>
  <sheetData>
    <row r="1" spans="1:6" x14ac:dyDescent="0.3">
      <c r="E1" s="99" t="s">
        <v>0</v>
      </c>
      <c r="F1" s="99"/>
    </row>
    <row r="2" spans="1:6" x14ac:dyDescent="0.3">
      <c r="E2" s="198" t="s">
        <v>178</v>
      </c>
      <c r="F2" s="198"/>
    </row>
    <row r="3" spans="1:6" x14ac:dyDescent="0.3">
      <c r="E3" s="199" t="s">
        <v>410</v>
      </c>
      <c r="F3" s="199"/>
    </row>
    <row r="5" spans="1:6" ht="39" customHeight="1" x14ac:dyDescent="0.3">
      <c r="A5" s="201" t="s">
        <v>1</v>
      </c>
      <c r="B5" s="202"/>
      <c r="C5" s="202"/>
      <c r="D5" s="202"/>
      <c r="E5" s="202"/>
      <c r="F5" s="202"/>
    </row>
    <row r="6" spans="1:6" ht="25.5" customHeight="1" x14ac:dyDescent="0.3">
      <c r="A6" s="97" t="s">
        <v>77</v>
      </c>
      <c r="B6" s="96"/>
      <c r="C6" s="96"/>
      <c r="D6" s="96"/>
      <c r="E6" s="96"/>
      <c r="F6" s="96"/>
    </row>
    <row r="7" spans="1:6" x14ac:dyDescent="0.3">
      <c r="A7" s="98" t="s">
        <v>78</v>
      </c>
      <c r="B7" s="99"/>
      <c r="C7" s="99"/>
      <c r="D7" s="99"/>
      <c r="E7" s="99"/>
      <c r="F7" s="100" t="s">
        <v>2</v>
      </c>
    </row>
    <row r="8" spans="1:6" x14ac:dyDescent="0.3">
      <c r="A8" s="203" t="s">
        <v>3</v>
      </c>
      <c r="B8" s="203" t="s">
        <v>4</v>
      </c>
      <c r="C8" s="204" t="s">
        <v>5</v>
      </c>
      <c r="D8" s="203" t="s">
        <v>6</v>
      </c>
      <c r="E8" s="203" t="s">
        <v>7</v>
      </c>
      <c r="F8" s="203"/>
    </row>
    <row r="9" spans="1:6" x14ac:dyDescent="0.3">
      <c r="A9" s="203"/>
      <c r="B9" s="203"/>
      <c r="C9" s="203"/>
      <c r="D9" s="203"/>
      <c r="E9" s="203" t="s">
        <v>8</v>
      </c>
      <c r="F9" s="205" t="s">
        <v>9</v>
      </c>
    </row>
    <row r="10" spans="1:6" ht="25.5" customHeight="1" x14ac:dyDescent="0.3">
      <c r="A10" s="203"/>
      <c r="B10" s="203"/>
      <c r="C10" s="203"/>
      <c r="D10" s="203"/>
      <c r="E10" s="203"/>
      <c r="F10" s="203"/>
    </row>
    <row r="11" spans="1:6" x14ac:dyDescent="0.3">
      <c r="A11" s="101">
        <v>1</v>
      </c>
      <c r="B11" s="101">
        <v>2</v>
      </c>
      <c r="C11" s="102">
        <v>3</v>
      </c>
      <c r="D11" s="101">
        <v>4</v>
      </c>
      <c r="E11" s="101">
        <v>5</v>
      </c>
      <c r="F11" s="101">
        <v>6</v>
      </c>
    </row>
    <row r="12" spans="1:6" x14ac:dyDescent="0.3">
      <c r="A12" s="109">
        <v>10000000</v>
      </c>
      <c r="B12" s="95" t="s">
        <v>10</v>
      </c>
      <c r="C12" s="110">
        <f t="shared" ref="C12:C75" si="0">D12+E12</f>
        <v>144000077</v>
      </c>
      <c r="D12" s="111">
        <v>143958400</v>
      </c>
      <c r="E12" s="111">
        <v>41677</v>
      </c>
      <c r="F12" s="111">
        <v>0</v>
      </c>
    </row>
    <row r="13" spans="1:6" ht="27.6" x14ac:dyDescent="0.3">
      <c r="A13" s="109">
        <v>11000000</v>
      </c>
      <c r="B13" s="95" t="s">
        <v>11</v>
      </c>
      <c r="C13" s="110">
        <f t="shared" si="0"/>
        <v>61392300</v>
      </c>
      <c r="D13" s="111">
        <v>61392300</v>
      </c>
      <c r="E13" s="111">
        <v>0</v>
      </c>
      <c r="F13" s="111">
        <v>0</v>
      </c>
    </row>
    <row r="14" spans="1:6" x14ac:dyDescent="0.3">
      <c r="A14" s="109">
        <v>11010000</v>
      </c>
      <c r="B14" s="95" t="s">
        <v>12</v>
      </c>
      <c r="C14" s="110">
        <f t="shared" si="0"/>
        <v>61178600</v>
      </c>
      <c r="D14" s="111">
        <v>61178600</v>
      </c>
      <c r="E14" s="111">
        <v>0</v>
      </c>
      <c r="F14" s="111">
        <v>0</v>
      </c>
    </row>
    <row r="15" spans="1:6" ht="55.2" x14ac:dyDescent="0.3">
      <c r="A15" s="112">
        <v>11010100</v>
      </c>
      <c r="B15" s="113" t="s">
        <v>13</v>
      </c>
      <c r="C15" s="114">
        <f t="shared" si="0"/>
        <v>50447500</v>
      </c>
      <c r="D15" s="115">
        <v>50447500</v>
      </c>
      <c r="E15" s="115">
        <v>0</v>
      </c>
      <c r="F15" s="115">
        <v>0</v>
      </c>
    </row>
    <row r="16" spans="1:6" ht="55.2" x14ac:dyDescent="0.3">
      <c r="A16" s="112">
        <v>11010400</v>
      </c>
      <c r="B16" s="113" t="s">
        <v>14</v>
      </c>
      <c r="C16" s="114">
        <f t="shared" si="0"/>
        <v>9114000</v>
      </c>
      <c r="D16" s="115">
        <v>9114000</v>
      </c>
      <c r="E16" s="115">
        <v>0</v>
      </c>
      <c r="F16" s="115">
        <v>0</v>
      </c>
    </row>
    <row r="17" spans="1:6" ht="41.4" x14ac:dyDescent="0.3">
      <c r="A17" s="112">
        <v>11010500</v>
      </c>
      <c r="B17" s="113" t="s">
        <v>15</v>
      </c>
      <c r="C17" s="114">
        <f t="shared" si="0"/>
        <v>1400000</v>
      </c>
      <c r="D17" s="115">
        <v>1400000</v>
      </c>
      <c r="E17" s="115">
        <v>0</v>
      </c>
      <c r="F17" s="115">
        <v>0</v>
      </c>
    </row>
    <row r="18" spans="1:6" ht="41.4" x14ac:dyDescent="0.3">
      <c r="A18" s="112">
        <v>11011300</v>
      </c>
      <c r="B18" s="113" t="s">
        <v>16</v>
      </c>
      <c r="C18" s="114">
        <f t="shared" si="0"/>
        <v>217100</v>
      </c>
      <c r="D18" s="115">
        <v>217100</v>
      </c>
      <c r="E18" s="115">
        <v>0</v>
      </c>
      <c r="F18" s="115">
        <v>0</v>
      </c>
    </row>
    <row r="19" spans="1:6" x14ac:dyDescent="0.3">
      <c r="A19" s="109">
        <v>11020000</v>
      </c>
      <c r="B19" s="95" t="s">
        <v>17</v>
      </c>
      <c r="C19" s="110">
        <f t="shared" si="0"/>
        <v>213700</v>
      </c>
      <c r="D19" s="111">
        <v>213700</v>
      </c>
      <c r="E19" s="111">
        <v>0</v>
      </c>
      <c r="F19" s="111">
        <v>0</v>
      </c>
    </row>
    <row r="20" spans="1:6" ht="27.6" x14ac:dyDescent="0.3">
      <c r="A20" s="112">
        <v>11020200</v>
      </c>
      <c r="B20" s="113" t="s">
        <v>18</v>
      </c>
      <c r="C20" s="114">
        <f t="shared" si="0"/>
        <v>213700</v>
      </c>
      <c r="D20" s="115">
        <v>213700</v>
      </c>
      <c r="E20" s="115">
        <v>0</v>
      </c>
      <c r="F20" s="115">
        <v>0</v>
      </c>
    </row>
    <row r="21" spans="1:6" ht="27.6" x14ac:dyDescent="0.3">
      <c r="A21" s="109">
        <v>13000000</v>
      </c>
      <c r="B21" s="95" t="s">
        <v>19</v>
      </c>
      <c r="C21" s="110">
        <f t="shared" si="0"/>
        <v>3000</v>
      </c>
      <c r="D21" s="111">
        <v>3000</v>
      </c>
      <c r="E21" s="111">
        <v>0</v>
      </c>
      <c r="F21" s="111">
        <v>0</v>
      </c>
    </row>
    <row r="22" spans="1:6" ht="27.6" x14ac:dyDescent="0.3">
      <c r="A22" s="109">
        <v>13030000</v>
      </c>
      <c r="B22" s="95" t="s">
        <v>20</v>
      </c>
      <c r="C22" s="110">
        <f t="shared" si="0"/>
        <v>3000</v>
      </c>
      <c r="D22" s="111">
        <v>3000</v>
      </c>
      <c r="E22" s="111">
        <v>0</v>
      </c>
      <c r="F22" s="111">
        <v>0</v>
      </c>
    </row>
    <row r="23" spans="1:6" ht="41.4" x14ac:dyDescent="0.3">
      <c r="A23" s="112">
        <v>13030100</v>
      </c>
      <c r="B23" s="113" t="s">
        <v>21</v>
      </c>
      <c r="C23" s="114">
        <f t="shared" si="0"/>
        <v>3000</v>
      </c>
      <c r="D23" s="115">
        <v>3000</v>
      </c>
      <c r="E23" s="115">
        <v>0</v>
      </c>
      <c r="F23" s="115">
        <v>0</v>
      </c>
    </row>
    <row r="24" spans="1:6" x14ac:dyDescent="0.3">
      <c r="A24" s="109">
        <v>14000000</v>
      </c>
      <c r="B24" s="95" t="s">
        <v>22</v>
      </c>
      <c r="C24" s="110">
        <f t="shared" si="0"/>
        <v>25715400</v>
      </c>
      <c r="D24" s="111">
        <v>25715400</v>
      </c>
      <c r="E24" s="111">
        <v>0</v>
      </c>
      <c r="F24" s="111">
        <v>0</v>
      </c>
    </row>
    <row r="25" spans="1:6" ht="27.6" x14ac:dyDescent="0.3">
      <c r="A25" s="109">
        <v>14020000</v>
      </c>
      <c r="B25" s="95" t="s">
        <v>23</v>
      </c>
      <c r="C25" s="110">
        <f t="shared" si="0"/>
        <v>2876500</v>
      </c>
      <c r="D25" s="111">
        <v>2876500</v>
      </c>
      <c r="E25" s="111">
        <v>0</v>
      </c>
      <c r="F25" s="111">
        <v>0</v>
      </c>
    </row>
    <row r="26" spans="1:6" x14ac:dyDescent="0.3">
      <c r="A26" s="112">
        <v>14021900</v>
      </c>
      <c r="B26" s="113" t="s">
        <v>24</v>
      </c>
      <c r="C26" s="114">
        <f t="shared" si="0"/>
        <v>2876500</v>
      </c>
      <c r="D26" s="115">
        <v>2876500</v>
      </c>
      <c r="E26" s="115">
        <v>0</v>
      </c>
      <c r="F26" s="115">
        <v>0</v>
      </c>
    </row>
    <row r="27" spans="1:6" ht="41.4" x14ac:dyDescent="0.3">
      <c r="A27" s="109">
        <v>14030000</v>
      </c>
      <c r="B27" s="95" t="s">
        <v>25</v>
      </c>
      <c r="C27" s="110">
        <f t="shared" si="0"/>
        <v>16368200</v>
      </c>
      <c r="D27" s="111">
        <v>16368200</v>
      </c>
      <c r="E27" s="111">
        <v>0</v>
      </c>
      <c r="F27" s="111">
        <v>0</v>
      </c>
    </row>
    <row r="28" spans="1:6" x14ac:dyDescent="0.3">
      <c r="A28" s="112">
        <v>14031900</v>
      </c>
      <c r="B28" s="113" t="s">
        <v>24</v>
      </c>
      <c r="C28" s="114">
        <f t="shared" si="0"/>
        <v>16368200</v>
      </c>
      <c r="D28" s="115">
        <v>16368200</v>
      </c>
      <c r="E28" s="115">
        <v>0</v>
      </c>
      <c r="F28" s="115">
        <v>0</v>
      </c>
    </row>
    <row r="29" spans="1:6" ht="41.4" x14ac:dyDescent="0.3">
      <c r="A29" s="109">
        <v>14040000</v>
      </c>
      <c r="B29" s="95" t="s">
        <v>26</v>
      </c>
      <c r="C29" s="110">
        <f t="shared" si="0"/>
        <v>6470700</v>
      </c>
      <c r="D29" s="111">
        <v>6470700</v>
      </c>
      <c r="E29" s="111">
        <v>0</v>
      </c>
      <c r="F29" s="111">
        <v>0</v>
      </c>
    </row>
    <row r="30" spans="1:6" ht="110.4" x14ac:dyDescent="0.3">
      <c r="A30" s="112">
        <v>14040100</v>
      </c>
      <c r="B30" s="113" t="s">
        <v>27</v>
      </c>
      <c r="C30" s="114">
        <f t="shared" si="0"/>
        <v>4501000</v>
      </c>
      <c r="D30" s="115">
        <v>4501000</v>
      </c>
      <c r="E30" s="115">
        <v>0</v>
      </c>
      <c r="F30" s="115">
        <v>0</v>
      </c>
    </row>
    <row r="31" spans="1:6" ht="82.8" x14ac:dyDescent="0.3">
      <c r="A31" s="112">
        <v>14040200</v>
      </c>
      <c r="B31" s="113" t="s">
        <v>28</v>
      </c>
      <c r="C31" s="114">
        <f t="shared" si="0"/>
        <v>1969700</v>
      </c>
      <c r="D31" s="115">
        <v>1969700</v>
      </c>
      <c r="E31" s="115">
        <v>0</v>
      </c>
      <c r="F31" s="115">
        <v>0</v>
      </c>
    </row>
    <row r="32" spans="1:6" ht="41.4" x14ac:dyDescent="0.3">
      <c r="A32" s="109">
        <v>18000000</v>
      </c>
      <c r="B32" s="95" t="s">
        <v>29</v>
      </c>
      <c r="C32" s="110">
        <f t="shared" si="0"/>
        <v>56847700</v>
      </c>
      <c r="D32" s="111">
        <v>56847700</v>
      </c>
      <c r="E32" s="111">
        <v>0</v>
      </c>
      <c r="F32" s="111">
        <v>0</v>
      </c>
    </row>
    <row r="33" spans="1:6" x14ac:dyDescent="0.3">
      <c r="A33" s="109">
        <v>18010000</v>
      </c>
      <c r="B33" s="95" t="s">
        <v>30</v>
      </c>
      <c r="C33" s="110">
        <f t="shared" si="0"/>
        <v>18637800</v>
      </c>
      <c r="D33" s="111">
        <v>18637800</v>
      </c>
      <c r="E33" s="111">
        <v>0</v>
      </c>
      <c r="F33" s="111">
        <v>0</v>
      </c>
    </row>
    <row r="34" spans="1:6" ht="55.2" x14ac:dyDescent="0.3">
      <c r="A34" s="112">
        <v>18010100</v>
      </c>
      <c r="B34" s="113" t="s">
        <v>31</v>
      </c>
      <c r="C34" s="114">
        <f t="shared" si="0"/>
        <v>98000</v>
      </c>
      <c r="D34" s="115">
        <v>98000</v>
      </c>
      <c r="E34" s="115">
        <v>0</v>
      </c>
      <c r="F34" s="115">
        <v>0</v>
      </c>
    </row>
    <row r="35" spans="1:6" ht="55.2" x14ac:dyDescent="0.3">
      <c r="A35" s="112">
        <v>18010200</v>
      </c>
      <c r="B35" s="113" t="s">
        <v>32</v>
      </c>
      <c r="C35" s="114">
        <f t="shared" si="0"/>
        <v>2321300</v>
      </c>
      <c r="D35" s="115">
        <v>2321300</v>
      </c>
      <c r="E35" s="115">
        <v>0</v>
      </c>
      <c r="F35" s="115">
        <v>0</v>
      </c>
    </row>
    <row r="36" spans="1:6" ht="55.2" x14ac:dyDescent="0.3">
      <c r="A36" s="112">
        <v>18010300</v>
      </c>
      <c r="B36" s="113" t="s">
        <v>33</v>
      </c>
      <c r="C36" s="114">
        <f t="shared" si="0"/>
        <v>1624000</v>
      </c>
      <c r="D36" s="115">
        <v>1624000</v>
      </c>
      <c r="E36" s="115">
        <v>0</v>
      </c>
      <c r="F36" s="115">
        <v>0</v>
      </c>
    </row>
    <row r="37" spans="1:6" ht="55.2" x14ac:dyDescent="0.3">
      <c r="A37" s="112">
        <v>18010400</v>
      </c>
      <c r="B37" s="113" t="s">
        <v>34</v>
      </c>
      <c r="C37" s="114">
        <f t="shared" si="0"/>
        <v>2151500</v>
      </c>
      <c r="D37" s="115">
        <v>2151500</v>
      </c>
      <c r="E37" s="115">
        <v>0</v>
      </c>
      <c r="F37" s="115">
        <v>0</v>
      </c>
    </row>
    <row r="38" spans="1:6" x14ac:dyDescent="0.3">
      <c r="A38" s="112">
        <v>18010500</v>
      </c>
      <c r="B38" s="113" t="s">
        <v>35</v>
      </c>
      <c r="C38" s="114">
        <f t="shared" si="0"/>
        <v>2299900</v>
      </c>
      <c r="D38" s="115">
        <v>2299900</v>
      </c>
      <c r="E38" s="115">
        <v>0</v>
      </c>
      <c r="F38" s="115">
        <v>0</v>
      </c>
    </row>
    <row r="39" spans="1:6" x14ac:dyDescent="0.3">
      <c r="A39" s="112">
        <v>18010600</v>
      </c>
      <c r="B39" s="113" t="s">
        <v>36</v>
      </c>
      <c r="C39" s="114">
        <f t="shared" si="0"/>
        <v>7219400</v>
      </c>
      <c r="D39" s="115">
        <v>7219400</v>
      </c>
      <c r="E39" s="115">
        <v>0</v>
      </c>
      <c r="F39" s="115">
        <v>0</v>
      </c>
    </row>
    <row r="40" spans="1:6" x14ac:dyDescent="0.3">
      <c r="A40" s="112">
        <v>18010700</v>
      </c>
      <c r="B40" s="113" t="s">
        <v>37</v>
      </c>
      <c r="C40" s="114">
        <f t="shared" si="0"/>
        <v>1800000</v>
      </c>
      <c r="D40" s="115">
        <v>1800000</v>
      </c>
      <c r="E40" s="115">
        <v>0</v>
      </c>
      <c r="F40" s="115">
        <v>0</v>
      </c>
    </row>
    <row r="41" spans="1:6" x14ac:dyDescent="0.3">
      <c r="A41" s="112">
        <v>18010900</v>
      </c>
      <c r="B41" s="113" t="s">
        <v>38</v>
      </c>
      <c r="C41" s="114">
        <f t="shared" si="0"/>
        <v>1080000</v>
      </c>
      <c r="D41" s="115">
        <v>1080000</v>
      </c>
      <c r="E41" s="115">
        <v>0</v>
      </c>
      <c r="F41" s="115">
        <v>0</v>
      </c>
    </row>
    <row r="42" spans="1:6" x14ac:dyDescent="0.3">
      <c r="A42" s="112">
        <v>18011000</v>
      </c>
      <c r="B42" s="113" t="s">
        <v>409</v>
      </c>
      <c r="C42" s="114">
        <f t="shared" si="0"/>
        <v>25000</v>
      </c>
      <c r="D42" s="115">
        <v>25000</v>
      </c>
      <c r="E42" s="115">
        <v>0</v>
      </c>
      <c r="F42" s="115">
        <v>0</v>
      </c>
    </row>
    <row r="43" spans="1:6" x14ac:dyDescent="0.3">
      <c r="A43" s="112">
        <v>18011100</v>
      </c>
      <c r="B43" s="113" t="s">
        <v>375</v>
      </c>
      <c r="C43" s="114">
        <f t="shared" si="0"/>
        <v>18700</v>
      </c>
      <c r="D43" s="115">
        <v>18700</v>
      </c>
      <c r="E43" s="115">
        <v>0</v>
      </c>
      <c r="F43" s="115">
        <v>0</v>
      </c>
    </row>
    <row r="44" spans="1:6" x14ac:dyDescent="0.3">
      <c r="A44" s="109">
        <v>18050000</v>
      </c>
      <c r="B44" s="95" t="s">
        <v>39</v>
      </c>
      <c r="C44" s="110">
        <f t="shared" si="0"/>
        <v>38209900</v>
      </c>
      <c r="D44" s="111">
        <v>38209900</v>
      </c>
      <c r="E44" s="111">
        <v>0</v>
      </c>
      <c r="F44" s="111">
        <v>0</v>
      </c>
    </row>
    <row r="45" spans="1:6" x14ac:dyDescent="0.3">
      <c r="A45" s="112">
        <v>18050300</v>
      </c>
      <c r="B45" s="113" t="s">
        <v>40</v>
      </c>
      <c r="C45" s="114">
        <f t="shared" si="0"/>
        <v>3189000</v>
      </c>
      <c r="D45" s="115">
        <v>3189000</v>
      </c>
      <c r="E45" s="115">
        <v>0</v>
      </c>
      <c r="F45" s="115">
        <v>0</v>
      </c>
    </row>
    <row r="46" spans="1:6" x14ac:dyDescent="0.3">
      <c r="A46" s="112">
        <v>18050400</v>
      </c>
      <c r="B46" s="113" t="s">
        <v>41</v>
      </c>
      <c r="C46" s="114">
        <f t="shared" si="0"/>
        <v>22347900</v>
      </c>
      <c r="D46" s="115">
        <v>22347900</v>
      </c>
      <c r="E46" s="115">
        <v>0</v>
      </c>
      <c r="F46" s="115">
        <v>0</v>
      </c>
    </row>
    <row r="47" spans="1:6" ht="69" x14ac:dyDescent="0.3">
      <c r="A47" s="112">
        <v>18050500</v>
      </c>
      <c r="B47" s="113" t="s">
        <v>42</v>
      </c>
      <c r="C47" s="114">
        <f t="shared" si="0"/>
        <v>12673000</v>
      </c>
      <c r="D47" s="115">
        <v>12673000</v>
      </c>
      <c r="E47" s="115">
        <v>0</v>
      </c>
      <c r="F47" s="115">
        <v>0</v>
      </c>
    </row>
    <row r="48" spans="1:6" x14ac:dyDescent="0.3">
      <c r="A48" s="109">
        <v>19000000</v>
      </c>
      <c r="B48" s="95" t="s">
        <v>43</v>
      </c>
      <c r="C48" s="110">
        <f t="shared" si="0"/>
        <v>41677</v>
      </c>
      <c r="D48" s="111">
        <v>0</v>
      </c>
      <c r="E48" s="111">
        <v>41677</v>
      </c>
      <c r="F48" s="111">
        <v>0</v>
      </c>
    </row>
    <row r="49" spans="1:6" x14ac:dyDescent="0.3">
      <c r="A49" s="109">
        <v>19010000</v>
      </c>
      <c r="B49" s="95" t="s">
        <v>44</v>
      </c>
      <c r="C49" s="110">
        <f t="shared" si="0"/>
        <v>41677</v>
      </c>
      <c r="D49" s="111">
        <v>0</v>
      </c>
      <c r="E49" s="111">
        <v>41677</v>
      </c>
      <c r="F49" s="111">
        <v>0</v>
      </c>
    </row>
    <row r="50" spans="1:6" ht="69" x14ac:dyDescent="0.3">
      <c r="A50" s="112">
        <v>19010100</v>
      </c>
      <c r="B50" s="113" t="s">
        <v>45</v>
      </c>
      <c r="C50" s="114">
        <f t="shared" si="0"/>
        <v>37254</v>
      </c>
      <c r="D50" s="115">
        <v>0</v>
      </c>
      <c r="E50" s="115">
        <v>37254</v>
      </c>
      <c r="F50" s="115">
        <v>0</v>
      </c>
    </row>
    <row r="51" spans="1:6" ht="27.6" x14ac:dyDescent="0.3">
      <c r="A51" s="112">
        <v>19010200</v>
      </c>
      <c r="B51" s="113" t="s">
        <v>46</v>
      </c>
      <c r="C51" s="114">
        <f t="shared" si="0"/>
        <v>4038</v>
      </c>
      <c r="D51" s="115">
        <v>0</v>
      </c>
      <c r="E51" s="115">
        <v>4038</v>
      </c>
      <c r="F51" s="115">
        <v>0</v>
      </c>
    </row>
    <row r="52" spans="1:6" ht="55.2" x14ac:dyDescent="0.3">
      <c r="A52" s="112">
        <v>19010300</v>
      </c>
      <c r="B52" s="113" t="s">
        <v>47</v>
      </c>
      <c r="C52" s="114">
        <f t="shared" si="0"/>
        <v>385</v>
      </c>
      <c r="D52" s="115">
        <v>0</v>
      </c>
      <c r="E52" s="115">
        <v>385</v>
      </c>
      <c r="F52" s="115">
        <v>0</v>
      </c>
    </row>
    <row r="53" spans="1:6" x14ac:dyDescent="0.3">
      <c r="A53" s="109">
        <v>20000000</v>
      </c>
      <c r="B53" s="95" t="s">
        <v>48</v>
      </c>
      <c r="C53" s="110">
        <f t="shared" si="0"/>
        <v>5765800</v>
      </c>
      <c r="D53" s="111">
        <v>5565800</v>
      </c>
      <c r="E53" s="111">
        <v>200000</v>
      </c>
      <c r="F53" s="111">
        <v>0</v>
      </c>
    </row>
    <row r="54" spans="1:6" ht="27.6" x14ac:dyDescent="0.3">
      <c r="A54" s="109">
        <v>21000000</v>
      </c>
      <c r="B54" s="95" t="s">
        <v>49</v>
      </c>
      <c r="C54" s="110">
        <f t="shared" si="0"/>
        <v>409700</v>
      </c>
      <c r="D54" s="111">
        <v>409700</v>
      </c>
      <c r="E54" s="111">
        <v>0</v>
      </c>
      <c r="F54" s="111">
        <v>0</v>
      </c>
    </row>
    <row r="55" spans="1:6" ht="110.4" x14ac:dyDescent="0.3">
      <c r="A55" s="109">
        <v>21010000</v>
      </c>
      <c r="B55" s="95" t="s">
        <v>50</v>
      </c>
      <c r="C55" s="110">
        <f t="shared" si="0"/>
        <v>5500</v>
      </c>
      <c r="D55" s="111">
        <v>5500</v>
      </c>
      <c r="E55" s="111">
        <v>0</v>
      </c>
      <c r="F55" s="111">
        <v>0</v>
      </c>
    </row>
    <row r="56" spans="1:6" ht="55.2" x14ac:dyDescent="0.3">
      <c r="A56" s="112">
        <v>21010300</v>
      </c>
      <c r="B56" s="113" t="s">
        <v>51</v>
      </c>
      <c r="C56" s="114">
        <f t="shared" si="0"/>
        <v>5500</v>
      </c>
      <c r="D56" s="115">
        <v>5500</v>
      </c>
      <c r="E56" s="115">
        <v>0</v>
      </c>
      <c r="F56" s="115">
        <v>0</v>
      </c>
    </row>
    <row r="57" spans="1:6" x14ac:dyDescent="0.3">
      <c r="A57" s="109">
        <v>21080000</v>
      </c>
      <c r="B57" s="95" t="s">
        <v>52</v>
      </c>
      <c r="C57" s="110">
        <f t="shared" si="0"/>
        <v>404200</v>
      </c>
      <c r="D57" s="111">
        <v>404200</v>
      </c>
      <c r="E57" s="111">
        <v>0</v>
      </c>
      <c r="F57" s="111">
        <v>0</v>
      </c>
    </row>
    <row r="58" spans="1:6" x14ac:dyDescent="0.3">
      <c r="A58" s="112">
        <v>21081100</v>
      </c>
      <c r="B58" s="113" t="s">
        <v>53</v>
      </c>
      <c r="C58" s="114">
        <f t="shared" si="0"/>
        <v>72800</v>
      </c>
      <c r="D58" s="115">
        <v>72800</v>
      </c>
      <c r="E58" s="115">
        <v>0</v>
      </c>
      <c r="F58" s="115">
        <v>0</v>
      </c>
    </row>
    <row r="59" spans="1:6" ht="110.4" x14ac:dyDescent="0.3">
      <c r="A59" s="112">
        <v>21081500</v>
      </c>
      <c r="B59" s="113" t="s">
        <v>303</v>
      </c>
      <c r="C59" s="114">
        <f t="shared" si="0"/>
        <v>27800</v>
      </c>
      <c r="D59" s="115">
        <v>27800</v>
      </c>
      <c r="E59" s="115">
        <v>0</v>
      </c>
      <c r="F59" s="115">
        <v>0</v>
      </c>
    </row>
    <row r="60" spans="1:6" ht="55.2" x14ac:dyDescent="0.3">
      <c r="A60" s="112">
        <v>21081800</v>
      </c>
      <c r="B60" s="113" t="s">
        <v>54</v>
      </c>
      <c r="C60" s="114">
        <f t="shared" si="0"/>
        <v>303600</v>
      </c>
      <c r="D60" s="115">
        <v>303600</v>
      </c>
      <c r="E60" s="115">
        <v>0</v>
      </c>
      <c r="F60" s="115">
        <v>0</v>
      </c>
    </row>
    <row r="61" spans="1:6" ht="41.4" x14ac:dyDescent="0.3">
      <c r="A61" s="109">
        <v>22000000</v>
      </c>
      <c r="B61" s="95" t="s">
        <v>55</v>
      </c>
      <c r="C61" s="110">
        <f t="shared" si="0"/>
        <v>2219600</v>
      </c>
      <c r="D61" s="111">
        <v>2219600</v>
      </c>
      <c r="E61" s="111">
        <v>0</v>
      </c>
      <c r="F61" s="111">
        <v>0</v>
      </c>
    </row>
    <row r="62" spans="1:6" x14ac:dyDescent="0.3">
      <c r="A62" s="109">
        <v>22010000</v>
      </c>
      <c r="B62" s="95" t="s">
        <v>56</v>
      </c>
      <c r="C62" s="110">
        <f t="shared" si="0"/>
        <v>2162400</v>
      </c>
      <c r="D62" s="111">
        <v>2162400</v>
      </c>
      <c r="E62" s="111">
        <v>0</v>
      </c>
      <c r="F62" s="111">
        <v>0</v>
      </c>
    </row>
    <row r="63" spans="1:6" ht="27.6" x14ac:dyDescent="0.3">
      <c r="A63" s="112">
        <v>22012500</v>
      </c>
      <c r="B63" s="113" t="s">
        <v>57</v>
      </c>
      <c r="C63" s="114">
        <f t="shared" si="0"/>
        <v>2065000</v>
      </c>
      <c r="D63" s="115">
        <v>2065000</v>
      </c>
      <c r="E63" s="115">
        <v>0</v>
      </c>
      <c r="F63" s="115">
        <v>0</v>
      </c>
    </row>
    <row r="64" spans="1:6" ht="41.4" x14ac:dyDescent="0.3">
      <c r="A64" s="112">
        <v>22012600</v>
      </c>
      <c r="B64" s="113" t="s">
        <v>58</v>
      </c>
      <c r="C64" s="114">
        <f t="shared" si="0"/>
        <v>97400</v>
      </c>
      <c r="D64" s="115">
        <v>97400</v>
      </c>
      <c r="E64" s="115">
        <v>0</v>
      </c>
      <c r="F64" s="115">
        <v>0</v>
      </c>
    </row>
    <row r="65" spans="1:6" x14ac:dyDescent="0.3">
      <c r="A65" s="109">
        <v>22090000</v>
      </c>
      <c r="B65" s="95" t="s">
        <v>59</v>
      </c>
      <c r="C65" s="110">
        <f t="shared" si="0"/>
        <v>47500</v>
      </c>
      <c r="D65" s="111">
        <v>47500</v>
      </c>
      <c r="E65" s="111">
        <v>0</v>
      </c>
      <c r="F65" s="111">
        <v>0</v>
      </c>
    </row>
    <row r="66" spans="1:6" ht="55.2" x14ac:dyDescent="0.3">
      <c r="A66" s="112">
        <v>22090100</v>
      </c>
      <c r="B66" s="113" t="s">
        <v>60</v>
      </c>
      <c r="C66" s="114">
        <f t="shared" si="0"/>
        <v>45000</v>
      </c>
      <c r="D66" s="115">
        <v>45000</v>
      </c>
      <c r="E66" s="115">
        <v>0</v>
      </c>
      <c r="F66" s="115">
        <v>0</v>
      </c>
    </row>
    <row r="67" spans="1:6" ht="41.4" x14ac:dyDescent="0.3">
      <c r="A67" s="112">
        <v>22090400</v>
      </c>
      <c r="B67" s="113" t="s">
        <v>61</v>
      </c>
      <c r="C67" s="114">
        <f t="shared" si="0"/>
        <v>2500</v>
      </c>
      <c r="D67" s="115">
        <v>2500</v>
      </c>
      <c r="E67" s="115">
        <v>0</v>
      </c>
      <c r="F67" s="115">
        <v>0</v>
      </c>
    </row>
    <row r="68" spans="1:6" ht="96.6" x14ac:dyDescent="0.3">
      <c r="A68" s="112">
        <v>22130000</v>
      </c>
      <c r="B68" s="113" t="s">
        <v>62</v>
      </c>
      <c r="C68" s="114">
        <f t="shared" si="0"/>
        <v>9700</v>
      </c>
      <c r="D68" s="115">
        <v>9700</v>
      </c>
      <c r="E68" s="115">
        <v>0</v>
      </c>
      <c r="F68" s="115">
        <v>0</v>
      </c>
    </row>
    <row r="69" spans="1:6" x14ac:dyDescent="0.3">
      <c r="A69" s="109">
        <v>24000000</v>
      </c>
      <c r="B69" s="95" t="s">
        <v>63</v>
      </c>
      <c r="C69" s="110">
        <f t="shared" si="0"/>
        <v>2936500</v>
      </c>
      <c r="D69" s="111">
        <v>2936500</v>
      </c>
      <c r="E69" s="111">
        <v>0</v>
      </c>
      <c r="F69" s="111">
        <v>0</v>
      </c>
    </row>
    <row r="70" spans="1:6" x14ac:dyDescent="0.3">
      <c r="A70" s="109">
        <v>24060000</v>
      </c>
      <c r="B70" s="95" t="s">
        <v>52</v>
      </c>
      <c r="C70" s="110">
        <f t="shared" si="0"/>
        <v>2936500</v>
      </c>
      <c r="D70" s="111">
        <v>2936500</v>
      </c>
      <c r="E70" s="111">
        <v>0</v>
      </c>
      <c r="F70" s="111">
        <v>0</v>
      </c>
    </row>
    <row r="71" spans="1:6" x14ac:dyDescent="0.3">
      <c r="A71" s="112">
        <v>24060300</v>
      </c>
      <c r="B71" s="113" t="s">
        <v>52</v>
      </c>
      <c r="C71" s="114">
        <f t="shared" si="0"/>
        <v>2936500</v>
      </c>
      <c r="D71" s="115">
        <v>2936500</v>
      </c>
      <c r="E71" s="115">
        <v>0</v>
      </c>
      <c r="F71" s="115">
        <v>0</v>
      </c>
    </row>
    <row r="72" spans="1:6" x14ac:dyDescent="0.3">
      <c r="A72" s="109">
        <v>25000000</v>
      </c>
      <c r="B72" s="95" t="s">
        <v>64</v>
      </c>
      <c r="C72" s="110">
        <f t="shared" si="0"/>
        <v>200000</v>
      </c>
      <c r="D72" s="111">
        <v>0</v>
      </c>
      <c r="E72" s="111">
        <v>200000</v>
      </c>
      <c r="F72" s="111">
        <v>0</v>
      </c>
    </row>
    <row r="73" spans="1:6" ht="41.4" x14ac:dyDescent="0.3">
      <c r="A73" s="109">
        <v>25010000</v>
      </c>
      <c r="B73" s="95" t="s">
        <v>65</v>
      </c>
      <c r="C73" s="110">
        <f t="shared" si="0"/>
        <v>200000</v>
      </c>
      <c r="D73" s="111">
        <v>0</v>
      </c>
      <c r="E73" s="111">
        <v>200000</v>
      </c>
      <c r="F73" s="111">
        <v>0</v>
      </c>
    </row>
    <row r="74" spans="1:6" ht="55.2" x14ac:dyDescent="0.3">
      <c r="A74" s="112">
        <v>25010300</v>
      </c>
      <c r="B74" s="113" t="s">
        <v>66</v>
      </c>
      <c r="C74" s="114">
        <f t="shared" si="0"/>
        <v>200000</v>
      </c>
      <c r="D74" s="115">
        <v>0</v>
      </c>
      <c r="E74" s="115">
        <v>200000</v>
      </c>
      <c r="F74" s="115">
        <v>0</v>
      </c>
    </row>
    <row r="75" spans="1:6" ht="27.6" x14ac:dyDescent="0.3">
      <c r="A75" s="116"/>
      <c r="B75" s="117" t="s">
        <v>67</v>
      </c>
      <c r="C75" s="110">
        <f t="shared" si="0"/>
        <v>149765877</v>
      </c>
      <c r="D75" s="110">
        <v>149524200</v>
      </c>
      <c r="E75" s="110">
        <v>241677</v>
      </c>
      <c r="F75" s="110">
        <v>0</v>
      </c>
    </row>
    <row r="76" spans="1:6" x14ac:dyDescent="0.3">
      <c r="A76" s="109">
        <v>40000000</v>
      </c>
      <c r="B76" s="95" t="s">
        <v>68</v>
      </c>
      <c r="C76" s="110">
        <f t="shared" ref="C76:C92" si="1">D76+E76</f>
        <v>87540790</v>
      </c>
      <c r="D76" s="111">
        <v>80086480</v>
      </c>
      <c r="E76" s="111">
        <v>7454310</v>
      </c>
      <c r="F76" s="111">
        <v>5728110</v>
      </c>
    </row>
    <row r="77" spans="1:6" x14ac:dyDescent="0.3">
      <c r="A77" s="109">
        <v>41000000</v>
      </c>
      <c r="B77" s="95" t="s">
        <v>69</v>
      </c>
      <c r="C77" s="110">
        <f t="shared" si="1"/>
        <v>87540790</v>
      </c>
      <c r="D77" s="111">
        <v>80086480</v>
      </c>
      <c r="E77" s="111">
        <v>7454310</v>
      </c>
      <c r="F77" s="111">
        <v>5728110</v>
      </c>
    </row>
    <row r="78" spans="1:6" ht="27.6" x14ac:dyDescent="0.3">
      <c r="A78" s="109">
        <v>41020000</v>
      </c>
      <c r="B78" s="95" t="s">
        <v>70</v>
      </c>
      <c r="C78" s="110">
        <f t="shared" si="1"/>
        <v>29654000</v>
      </c>
      <c r="D78" s="111">
        <v>29654000</v>
      </c>
      <c r="E78" s="111">
        <v>0</v>
      </c>
      <c r="F78" s="111">
        <v>0</v>
      </c>
    </row>
    <row r="79" spans="1:6" x14ac:dyDescent="0.3">
      <c r="A79" s="112">
        <v>41020100</v>
      </c>
      <c r="B79" s="113" t="s">
        <v>71</v>
      </c>
      <c r="C79" s="114">
        <f t="shared" si="1"/>
        <v>17634200</v>
      </c>
      <c r="D79" s="115">
        <v>17634200</v>
      </c>
      <c r="E79" s="115">
        <v>0</v>
      </c>
      <c r="F79" s="115">
        <v>0</v>
      </c>
    </row>
    <row r="80" spans="1:6" ht="110.4" x14ac:dyDescent="0.3">
      <c r="A80" s="112">
        <v>41021400</v>
      </c>
      <c r="B80" s="113" t="s">
        <v>72</v>
      </c>
      <c r="C80" s="114">
        <f t="shared" si="1"/>
        <v>12019800</v>
      </c>
      <c r="D80" s="115">
        <v>12019800</v>
      </c>
      <c r="E80" s="115">
        <v>0</v>
      </c>
      <c r="F80" s="115">
        <v>0</v>
      </c>
    </row>
    <row r="81" spans="1:6" ht="27.6" x14ac:dyDescent="0.3">
      <c r="A81" s="109">
        <v>41030000</v>
      </c>
      <c r="B81" s="95" t="s">
        <v>176</v>
      </c>
      <c r="C81" s="110">
        <f t="shared" si="1"/>
        <v>50798800</v>
      </c>
      <c r="D81" s="111">
        <v>49072600</v>
      </c>
      <c r="E81" s="111">
        <v>1726200</v>
      </c>
      <c r="F81" s="111">
        <v>0</v>
      </c>
    </row>
    <row r="82" spans="1:6" ht="124.2" x14ac:dyDescent="0.3">
      <c r="A82" s="112">
        <v>41032800</v>
      </c>
      <c r="B82" s="113" t="s">
        <v>279</v>
      </c>
      <c r="C82" s="114">
        <f t="shared" si="1"/>
        <v>15032100</v>
      </c>
      <c r="D82" s="115">
        <v>15032100</v>
      </c>
      <c r="E82" s="115">
        <v>0</v>
      </c>
      <c r="F82" s="115">
        <v>0</v>
      </c>
    </row>
    <row r="83" spans="1:6" ht="27.6" x14ac:dyDescent="0.3">
      <c r="A83" s="112">
        <v>41033900</v>
      </c>
      <c r="B83" s="113" t="s">
        <v>177</v>
      </c>
      <c r="C83" s="114">
        <f t="shared" si="1"/>
        <v>33261700</v>
      </c>
      <c r="D83" s="115">
        <v>31649800</v>
      </c>
      <c r="E83" s="115">
        <v>1611900</v>
      </c>
      <c r="F83" s="115">
        <v>0</v>
      </c>
    </row>
    <row r="84" spans="1:6" ht="41.4" x14ac:dyDescent="0.3">
      <c r="A84" s="112">
        <v>41035400</v>
      </c>
      <c r="B84" s="113" t="s">
        <v>179</v>
      </c>
      <c r="C84" s="114">
        <f t="shared" si="1"/>
        <v>205400</v>
      </c>
      <c r="D84" s="115">
        <v>205400</v>
      </c>
      <c r="E84" s="115">
        <v>0</v>
      </c>
      <c r="F84" s="115">
        <v>0</v>
      </c>
    </row>
    <row r="85" spans="1:6" ht="69" x14ac:dyDescent="0.3">
      <c r="A85" s="112">
        <v>41036000</v>
      </c>
      <c r="B85" s="113" t="s">
        <v>217</v>
      </c>
      <c r="C85" s="114">
        <f t="shared" si="1"/>
        <v>253600</v>
      </c>
      <c r="D85" s="115">
        <v>253600</v>
      </c>
      <c r="E85" s="115">
        <v>0</v>
      </c>
      <c r="F85" s="115">
        <v>0</v>
      </c>
    </row>
    <row r="86" spans="1:6" ht="55.2" x14ac:dyDescent="0.3">
      <c r="A86" s="112">
        <v>41036300</v>
      </c>
      <c r="B86" s="113" t="s">
        <v>218</v>
      </c>
      <c r="C86" s="114">
        <f t="shared" si="1"/>
        <v>1931700</v>
      </c>
      <c r="D86" s="115">
        <v>1931700</v>
      </c>
      <c r="E86" s="115">
        <v>0</v>
      </c>
      <c r="F86" s="115">
        <v>0</v>
      </c>
    </row>
    <row r="87" spans="1:6" ht="55.2" x14ac:dyDescent="0.3">
      <c r="A87" s="112">
        <v>41037400</v>
      </c>
      <c r="B87" s="113" t="s">
        <v>304</v>
      </c>
      <c r="C87" s="114">
        <f t="shared" si="1"/>
        <v>114300</v>
      </c>
      <c r="D87" s="115">
        <v>0</v>
      </c>
      <c r="E87" s="115">
        <v>114300</v>
      </c>
      <c r="F87" s="115">
        <v>0</v>
      </c>
    </row>
    <row r="88" spans="1:6" ht="27.6" x14ac:dyDescent="0.3">
      <c r="A88" s="109">
        <v>41050000</v>
      </c>
      <c r="B88" s="95" t="s">
        <v>223</v>
      </c>
      <c r="C88" s="110">
        <f t="shared" si="1"/>
        <v>7087990</v>
      </c>
      <c r="D88" s="111">
        <v>1359880</v>
      </c>
      <c r="E88" s="111">
        <v>5728110</v>
      </c>
      <c r="F88" s="111">
        <v>5728110</v>
      </c>
    </row>
    <row r="89" spans="1:6" x14ac:dyDescent="0.3">
      <c r="A89" s="112">
        <v>41053900</v>
      </c>
      <c r="B89" s="113" t="s">
        <v>224</v>
      </c>
      <c r="C89" s="114">
        <f t="shared" si="1"/>
        <v>5836110</v>
      </c>
      <c r="D89" s="115">
        <v>108000</v>
      </c>
      <c r="E89" s="115">
        <v>5728110</v>
      </c>
      <c r="F89" s="115">
        <v>5728110</v>
      </c>
    </row>
    <row r="90" spans="1:6" ht="124.2" x14ac:dyDescent="0.3">
      <c r="A90" s="112">
        <v>41057900</v>
      </c>
      <c r="B90" s="113" t="s">
        <v>376</v>
      </c>
      <c r="C90" s="114">
        <f t="shared" si="1"/>
        <v>883300</v>
      </c>
      <c r="D90" s="115">
        <v>883300</v>
      </c>
      <c r="E90" s="115">
        <v>0</v>
      </c>
      <c r="F90" s="115">
        <v>0</v>
      </c>
    </row>
    <row r="91" spans="1:6" ht="110.4" x14ac:dyDescent="0.3">
      <c r="A91" s="112">
        <v>41059300</v>
      </c>
      <c r="B91" s="113" t="s">
        <v>225</v>
      </c>
      <c r="C91" s="114">
        <f t="shared" si="1"/>
        <v>368580</v>
      </c>
      <c r="D91" s="115">
        <v>368580</v>
      </c>
      <c r="E91" s="115">
        <v>0</v>
      </c>
      <c r="F91" s="115">
        <v>0</v>
      </c>
    </row>
    <row r="92" spans="1:6" x14ac:dyDescent="0.3">
      <c r="A92" s="118" t="s">
        <v>74</v>
      </c>
      <c r="B92" s="117" t="s">
        <v>73</v>
      </c>
      <c r="C92" s="110">
        <f t="shared" si="1"/>
        <v>237306667</v>
      </c>
      <c r="D92" s="110">
        <v>229610680</v>
      </c>
      <c r="E92" s="110">
        <v>7695987</v>
      </c>
      <c r="F92" s="110">
        <v>5728110</v>
      </c>
    </row>
    <row r="93" spans="1:6" x14ac:dyDescent="0.3">
      <c r="A93" s="99"/>
      <c r="B93" s="99"/>
      <c r="C93" s="99"/>
      <c r="D93" s="99"/>
      <c r="E93" s="99"/>
      <c r="F93" s="99"/>
    </row>
    <row r="94" spans="1:6" x14ac:dyDescent="0.3">
      <c r="A94" s="99"/>
      <c r="B94" s="99"/>
      <c r="C94" s="99"/>
      <c r="D94" s="99"/>
      <c r="E94" s="99"/>
      <c r="F94" s="99"/>
    </row>
    <row r="95" spans="1:6" x14ac:dyDescent="0.3">
      <c r="A95" s="200" t="s">
        <v>75</v>
      </c>
      <c r="B95" s="200"/>
      <c r="C95" s="99"/>
      <c r="D95" s="99"/>
      <c r="E95" s="106" t="s">
        <v>76</v>
      </c>
      <c r="F95" s="99"/>
    </row>
    <row r="96" spans="1:6" x14ac:dyDescent="0.3">
      <c r="A96" s="99"/>
      <c r="B96" s="99"/>
      <c r="C96" s="99"/>
      <c r="D96" s="99"/>
      <c r="E96" s="99"/>
      <c r="F96" s="99"/>
    </row>
  </sheetData>
  <mergeCells count="11">
    <mergeCell ref="E2:F2"/>
    <mergeCell ref="E3:F3"/>
    <mergeCell ref="A95:B95"/>
    <mergeCell ref="A5:F5"/>
    <mergeCell ref="A8:A10"/>
    <mergeCell ref="B8:B10"/>
    <mergeCell ref="C8:C10"/>
    <mergeCell ref="D8:D10"/>
    <mergeCell ref="E8:F8"/>
    <mergeCell ref="E9:E10"/>
    <mergeCell ref="F9:F10"/>
  </mergeCells>
  <pageMargins left="0.59055118110236227" right="0.59055118110236227" top="0.39370078740157483" bottom="0.39370078740157483" header="0" footer="0"/>
  <pageSetup paperSize="9" scale="78" fitToHeight="50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8A825C-8E9F-456A-B35F-50A17661599B}">
  <sheetPr>
    <pageSetUpPr fitToPage="1"/>
  </sheetPr>
  <dimension ref="A1:F34"/>
  <sheetViews>
    <sheetView workbookViewId="0">
      <selection activeCell="K26" sqref="K26"/>
    </sheetView>
  </sheetViews>
  <sheetFormatPr defaultRowHeight="14.4" x14ac:dyDescent="0.3"/>
  <cols>
    <col min="1" max="1" width="11.33203125" customWidth="1"/>
    <col min="2" max="2" width="41" customWidth="1"/>
    <col min="3" max="3" width="15.5546875" customWidth="1"/>
    <col min="4" max="4" width="16.6640625" customWidth="1"/>
    <col min="5" max="5" width="15.88671875" customWidth="1"/>
    <col min="6" max="6" width="15.44140625" customWidth="1"/>
  </cols>
  <sheetData>
    <row r="1" spans="1:6" x14ac:dyDescent="0.3">
      <c r="E1" s="99" t="s">
        <v>200</v>
      </c>
      <c r="F1" s="99"/>
    </row>
    <row r="2" spans="1:6" x14ac:dyDescent="0.3">
      <c r="E2" s="198" t="s">
        <v>178</v>
      </c>
      <c r="F2" s="198"/>
    </row>
    <row r="3" spans="1:6" x14ac:dyDescent="0.3">
      <c r="E3" s="199" t="s">
        <v>410</v>
      </c>
      <c r="F3" s="199"/>
    </row>
    <row r="5" spans="1:6" ht="47.25" customHeight="1" x14ac:dyDescent="0.3">
      <c r="A5" s="201" t="s">
        <v>201</v>
      </c>
      <c r="B5" s="202"/>
      <c r="C5" s="202"/>
      <c r="D5" s="202"/>
      <c r="E5" s="202"/>
      <c r="F5" s="202"/>
    </row>
    <row r="6" spans="1:6" ht="21" customHeight="1" x14ac:dyDescent="0.3">
      <c r="A6" s="97" t="s">
        <v>77</v>
      </c>
      <c r="B6" s="96"/>
      <c r="C6" s="96"/>
      <c r="D6" s="96"/>
      <c r="E6" s="96"/>
      <c r="F6" s="96"/>
    </row>
    <row r="7" spans="1:6" x14ac:dyDescent="0.3">
      <c r="A7" s="98" t="s">
        <v>78</v>
      </c>
      <c r="B7" s="99"/>
      <c r="C7" s="99"/>
      <c r="D7" s="99"/>
      <c r="E7" s="99"/>
      <c r="F7" s="100" t="s">
        <v>2</v>
      </c>
    </row>
    <row r="8" spans="1:6" ht="15" customHeight="1" x14ac:dyDescent="0.3">
      <c r="A8" s="203" t="s">
        <v>3</v>
      </c>
      <c r="B8" s="203" t="s">
        <v>202</v>
      </c>
      <c r="C8" s="204" t="s">
        <v>5</v>
      </c>
      <c r="D8" s="203" t="s">
        <v>6</v>
      </c>
      <c r="E8" s="203" t="s">
        <v>7</v>
      </c>
      <c r="F8" s="203"/>
    </row>
    <row r="9" spans="1:6" ht="15" customHeight="1" x14ac:dyDescent="0.3">
      <c r="A9" s="203"/>
      <c r="B9" s="203"/>
      <c r="C9" s="203"/>
      <c r="D9" s="203"/>
      <c r="E9" s="203" t="s">
        <v>8</v>
      </c>
      <c r="F9" s="203" t="s">
        <v>9</v>
      </c>
    </row>
    <row r="10" spans="1:6" ht="36.75" customHeight="1" x14ac:dyDescent="0.3">
      <c r="A10" s="203"/>
      <c r="B10" s="203"/>
      <c r="C10" s="203"/>
      <c r="D10" s="203"/>
      <c r="E10" s="203"/>
      <c r="F10" s="203"/>
    </row>
    <row r="11" spans="1:6" x14ac:dyDescent="0.3">
      <c r="A11" s="101">
        <v>1</v>
      </c>
      <c r="B11" s="101">
        <v>2</v>
      </c>
      <c r="C11" s="102">
        <v>3</v>
      </c>
      <c r="D11" s="101">
        <v>4</v>
      </c>
      <c r="E11" s="101">
        <v>5</v>
      </c>
      <c r="F11" s="101">
        <v>6</v>
      </c>
    </row>
    <row r="12" spans="1:6" ht="21" customHeight="1" x14ac:dyDescent="0.3">
      <c r="A12" s="206" t="s">
        <v>203</v>
      </c>
      <c r="B12" s="207"/>
      <c r="C12" s="207"/>
      <c r="D12" s="207"/>
      <c r="E12" s="207"/>
      <c r="F12" s="208"/>
    </row>
    <row r="13" spans="1:6" x14ac:dyDescent="0.3">
      <c r="A13" s="109">
        <v>200000</v>
      </c>
      <c r="B13" s="95" t="s">
        <v>204</v>
      </c>
      <c r="C13" s="110">
        <v>18109598</v>
      </c>
      <c r="D13" s="111">
        <v>-16635424</v>
      </c>
      <c r="E13" s="111">
        <v>34745022</v>
      </c>
      <c r="F13" s="111">
        <v>34197289</v>
      </c>
    </row>
    <row r="14" spans="1:6" x14ac:dyDescent="0.3">
      <c r="A14" s="109">
        <v>203000</v>
      </c>
      <c r="B14" s="95" t="s">
        <v>205</v>
      </c>
      <c r="C14" s="110">
        <v>0</v>
      </c>
      <c r="D14" s="111">
        <v>0</v>
      </c>
      <c r="E14" s="111">
        <v>0</v>
      </c>
      <c r="F14" s="111">
        <v>0</v>
      </c>
    </row>
    <row r="15" spans="1:6" x14ac:dyDescent="0.3">
      <c r="A15" s="112">
        <v>203410</v>
      </c>
      <c r="B15" s="113" t="s">
        <v>206</v>
      </c>
      <c r="C15" s="114">
        <v>78823967</v>
      </c>
      <c r="D15" s="115">
        <v>78823967</v>
      </c>
      <c r="E15" s="115">
        <v>0</v>
      </c>
      <c r="F15" s="115">
        <v>0</v>
      </c>
    </row>
    <row r="16" spans="1:6" x14ac:dyDescent="0.3">
      <c r="A16" s="112">
        <v>203420</v>
      </c>
      <c r="B16" s="113" t="s">
        <v>207</v>
      </c>
      <c r="C16" s="114">
        <v>-78823967</v>
      </c>
      <c r="D16" s="115">
        <v>-78823967</v>
      </c>
      <c r="E16" s="115">
        <v>0</v>
      </c>
      <c r="F16" s="115">
        <v>0</v>
      </c>
    </row>
    <row r="17" spans="1:6" ht="27.6" x14ac:dyDescent="0.3">
      <c r="A17" s="109">
        <v>208000</v>
      </c>
      <c r="B17" s="95" t="s">
        <v>208</v>
      </c>
      <c r="C17" s="110">
        <v>18109598</v>
      </c>
      <c r="D17" s="111">
        <v>-16635424</v>
      </c>
      <c r="E17" s="111">
        <v>34745022</v>
      </c>
      <c r="F17" s="111">
        <v>34197289</v>
      </c>
    </row>
    <row r="18" spans="1:6" x14ac:dyDescent="0.3">
      <c r="A18" s="112">
        <v>208100</v>
      </c>
      <c r="B18" s="113" t="s">
        <v>209</v>
      </c>
      <c r="C18" s="114">
        <v>18574940</v>
      </c>
      <c r="D18" s="115">
        <v>17861775</v>
      </c>
      <c r="E18" s="115">
        <v>713165</v>
      </c>
      <c r="F18" s="115">
        <v>19142</v>
      </c>
    </row>
    <row r="19" spans="1:6" x14ac:dyDescent="0.3">
      <c r="A19" s="112">
        <v>208200</v>
      </c>
      <c r="B19" s="113" t="s">
        <v>210</v>
      </c>
      <c r="C19" s="114">
        <v>465342</v>
      </c>
      <c r="D19" s="115">
        <v>299910</v>
      </c>
      <c r="E19" s="115">
        <v>165432</v>
      </c>
      <c r="F19" s="115">
        <v>19142</v>
      </c>
    </row>
    <row r="20" spans="1:6" ht="41.4" x14ac:dyDescent="0.3">
      <c r="A20" s="112">
        <v>208400</v>
      </c>
      <c r="B20" s="113" t="s">
        <v>211</v>
      </c>
      <c r="C20" s="114">
        <v>0</v>
      </c>
      <c r="D20" s="115">
        <v>-34197289</v>
      </c>
      <c r="E20" s="115">
        <v>34197289</v>
      </c>
      <c r="F20" s="115">
        <v>34197289</v>
      </c>
    </row>
    <row r="21" spans="1:6" x14ac:dyDescent="0.3">
      <c r="A21" s="118" t="s">
        <v>74</v>
      </c>
      <c r="B21" s="117" t="s">
        <v>212</v>
      </c>
      <c r="C21" s="110">
        <v>18109598</v>
      </c>
      <c r="D21" s="110">
        <v>-16635424</v>
      </c>
      <c r="E21" s="110">
        <v>34745022</v>
      </c>
      <c r="F21" s="110">
        <v>34197289</v>
      </c>
    </row>
    <row r="22" spans="1:6" ht="21" customHeight="1" x14ac:dyDescent="0.3">
      <c r="A22" s="206" t="s">
        <v>213</v>
      </c>
      <c r="B22" s="207"/>
      <c r="C22" s="207"/>
      <c r="D22" s="207"/>
      <c r="E22" s="207"/>
      <c r="F22" s="208"/>
    </row>
    <row r="23" spans="1:6" x14ac:dyDescent="0.3">
      <c r="A23" s="109">
        <v>600000</v>
      </c>
      <c r="B23" s="95" t="s">
        <v>214</v>
      </c>
      <c r="C23" s="110">
        <v>18109598</v>
      </c>
      <c r="D23" s="111">
        <v>-16635424</v>
      </c>
      <c r="E23" s="111">
        <v>34745022</v>
      </c>
      <c r="F23" s="111">
        <v>34197289</v>
      </c>
    </row>
    <row r="24" spans="1:6" x14ac:dyDescent="0.3">
      <c r="A24" s="109">
        <v>602000</v>
      </c>
      <c r="B24" s="95" t="s">
        <v>215</v>
      </c>
      <c r="C24" s="110">
        <v>18109598</v>
      </c>
      <c r="D24" s="111">
        <v>-16635424</v>
      </c>
      <c r="E24" s="111">
        <v>34745022</v>
      </c>
      <c r="F24" s="111">
        <v>34197289</v>
      </c>
    </row>
    <row r="25" spans="1:6" x14ac:dyDescent="0.3">
      <c r="A25" s="112">
        <v>602100</v>
      </c>
      <c r="B25" s="113" t="s">
        <v>209</v>
      </c>
      <c r="C25" s="114">
        <v>18574940</v>
      </c>
      <c r="D25" s="115">
        <v>17861775</v>
      </c>
      <c r="E25" s="115">
        <v>713165</v>
      </c>
      <c r="F25" s="115">
        <v>19142</v>
      </c>
    </row>
    <row r="26" spans="1:6" x14ac:dyDescent="0.3">
      <c r="A26" s="112">
        <v>602200</v>
      </c>
      <c r="B26" s="113" t="s">
        <v>210</v>
      </c>
      <c r="C26" s="114">
        <v>465342</v>
      </c>
      <c r="D26" s="115">
        <v>299910</v>
      </c>
      <c r="E26" s="115">
        <v>165432</v>
      </c>
      <c r="F26" s="115">
        <v>19142</v>
      </c>
    </row>
    <row r="27" spans="1:6" ht="41.4" x14ac:dyDescent="0.3">
      <c r="A27" s="112">
        <v>602400</v>
      </c>
      <c r="B27" s="113" t="s">
        <v>211</v>
      </c>
      <c r="C27" s="114">
        <v>0</v>
      </c>
      <c r="D27" s="115">
        <v>-34197289</v>
      </c>
      <c r="E27" s="115">
        <v>34197289</v>
      </c>
      <c r="F27" s="115">
        <v>34197289</v>
      </c>
    </row>
    <row r="28" spans="1:6" ht="27.6" x14ac:dyDescent="0.3">
      <c r="A28" s="109">
        <v>603000</v>
      </c>
      <c r="B28" s="95" t="s">
        <v>216</v>
      </c>
      <c r="C28" s="110">
        <v>0</v>
      </c>
      <c r="D28" s="111">
        <v>0</v>
      </c>
      <c r="E28" s="111">
        <v>0</v>
      </c>
      <c r="F28" s="111">
        <v>0</v>
      </c>
    </row>
    <row r="29" spans="1:6" ht="27.6" x14ac:dyDescent="0.3">
      <c r="A29" s="112">
        <v>603000</v>
      </c>
      <c r="B29" s="113" t="s">
        <v>216</v>
      </c>
      <c r="C29" s="114">
        <v>0</v>
      </c>
      <c r="D29" s="115">
        <v>0</v>
      </c>
      <c r="E29" s="115">
        <v>0</v>
      </c>
      <c r="F29" s="115">
        <v>0</v>
      </c>
    </row>
    <row r="30" spans="1:6" x14ac:dyDescent="0.3">
      <c r="A30" s="118" t="s">
        <v>74</v>
      </c>
      <c r="B30" s="117" t="s">
        <v>212</v>
      </c>
      <c r="C30" s="110">
        <v>18109598</v>
      </c>
      <c r="D30" s="110">
        <v>-16635424</v>
      </c>
      <c r="E30" s="110">
        <v>34745022</v>
      </c>
      <c r="F30" s="110">
        <v>34197289</v>
      </c>
    </row>
    <row r="31" spans="1:6" x14ac:dyDescent="0.3">
      <c r="A31" s="99"/>
      <c r="B31" s="99"/>
      <c r="C31" s="99"/>
      <c r="D31" s="99"/>
      <c r="E31" s="99"/>
      <c r="F31" s="99"/>
    </row>
    <row r="32" spans="1:6" x14ac:dyDescent="0.3">
      <c r="A32" s="99"/>
      <c r="B32" s="99"/>
      <c r="C32" s="99"/>
      <c r="D32" s="99"/>
      <c r="E32" s="99"/>
      <c r="F32" s="99"/>
    </row>
    <row r="33" spans="1:6" x14ac:dyDescent="0.3">
      <c r="A33" s="200" t="s">
        <v>75</v>
      </c>
      <c r="B33" s="200"/>
      <c r="C33" s="99"/>
      <c r="D33" s="99"/>
      <c r="E33" s="106" t="s">
        <v>76</v>
      </c>
      <c r="F33" s="99"/>
    </row>
    <row r="34" spans="1:6" x14ac:dyDescent="0.3">
      <c r="A34" s="99"/>
      <c r="B34" s="99"/>
      <c r="C34" s="99"/>
      <c r="D34" s="99"/>
      <c r="E34" s="99"/>
      <c r="F34" s="99"/>
    </row>
  </sheetData>
  <mergeCells count="13">
    <mergeCell ref="E2:F2"/>
    <mergeCell ref="E3:F3"/>
    <mergeCell ref="A33:B33"/>
    <mergeCell ref="A12:F12"/>
    <mergeCell ref="A22:F22"/>
    <mergeCell ref="A8:A10"/>
    <mergeCell ref="B8:B10"/>
    <mergeCell ref="C8:C10"/>
    <mergeCell ref="D8:D10"/>
    <mergeCell ref="E8:F8"/>
    <mergeCell ref="E9:E10"/>
    <mergeCell ref="F9:F10"/>
    <mergeCell ref="A5:F5"/>
  </mergeCells>
  <pageMargins left="0.59055118110236204" right="0.59055118110236204" top="0.39370078740157499" bottom="0.39370078740157499" header="0" footer="0"/>
  <pageSetup paperSize="9" scale="77" fitToHeight="500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B7869A-CC91-419D-BFB0-D3BE59342FA6}">
  <sheetPr>
    <pageSetUpPr fitToPage="1"/>
  </sheetPr>
  <dimension ref="A1:P76"/>
  <sheetViews>
    <sheetView topLeftCell="A49" workbookViewId="0">
      <selection activeCell="D86" sqref="D86"/>
    </sheetView>
  </sheetViews>
  <sheetFormatPr defaultRowHeight="14.4" x14ac:dyDescent="0.3"/>
  <cols>
    <col min="1" max="3" width="12" customWidth="1"/>
    <col min="4" max="4" width="40.6640625" customWidth="1"/>
    <col min="5" max="5" width="15.109375" customWidth="1"/>
    <col min="6" max="7" width="15.6640625" customWidth="1"/>
    <col min="8" max="8" width="16.88671875" customWidth="1"/>
    <col min="9" max="10" width="15.6640625" customWidth="1"/>
    <col min="11" max="11" width="16" customWidth="1"/>
    <col min="12" max="14" width="13.6640625" customWidth="1"/>
    <col min="15" max="15" width="16.5546875" customWidth="1"/>
    <col min="16" max="16" width="16.44140625" customWidth="1"/>
  </cols>
  <sheetData>
    <row r="1" spans="1:16" x14ac:dyDescent="0.3">
      <c r="N1" s="99" t="s">
        <v>305</v>
      </c>
      <c r="O1" s="99"/>
    </row>
    <row r="2" spans="1:16" x14ac:dyDescent="0.3">
      <c r="N2" s="198" t="s">
        <v>178</v>
      </c>
      <c r="O2" s="198"/>
    </row>
    <row r="3" spans="1:16" x14ac:dyDescent="0.3">
      <c r="N3" s="199" t="s">
        <v>410</v>
      </c>
      <c r="O3" s="199"/>
    </row>
    <row r="5" spans="1:16" x14ac:dyDescent="0.3">
      <c r="A5" s="209" t="s">
        <v>306</v>
      </c>
      <c r="B5" s="210"/>
      <c r="C5" s="210"/>
      <c r="D5" s="210"/>
      <c r="E5" s="210"/>
      <c r="F5" s="210"/>
      <c r="G5" s="210"/>
      <c r="H5" s="210"/>
      <c r="I5" s="210"/>
      <c r="J5" s="210"/>
      <c r="K5" s="210"/>
      <c r="L5" s="210"/>
      <c r="M5" s="210"/>
      <c r="N5" s="210"/>
      <c r="O5" s="210"/>
      <c r="P5" s="210"/>
    </row>
    <row r="6" spans="1:16" x14ac:dyDescent="0.3">
      <c r="A6" s="209" t="s">
        <v>307</v>
      </c>
      <c r="B6" s="210"/>
      <c r="C6" s="210"/>
      <c r="D6" s="210"/>
      <c r="E6" s="210"/>
      <c r="F6" s="210"/>
      <c r="G6" s="210"/>
      <c r="H6" s="210"/>
      <c r="I6" s="210"/>
      <c r="J6" s="210"/>
      <c r="K6" s="210"/>
      <c r="L6" s="210"/>
      <c r="M6" s="210"/>
      <c r="N6" s="210"/>
      <c r="O6" s="210"/>
      <c r="P6" s="210"/>
    </row>
    <row r="7" spans="1:16" x14ac:dyDescent="0.3">
      <c r="A7" s="97" t="s">
        <v>77</v>
      </c>
      <c r="B7" s="96"/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</row>
    <row r="8" spans="1:16" x14ac:dyDescent="0.3">
      <c r="A8" s="98" t="s">
        <v>78</v>
      </c>
      <c r="B8" s="99"/>
      <c r="C8" s="99"/>
      <c r="D8" s="99"/>
      <c r="E8" s="99"/>
      <c r="F8" s="99"/>
      <c r="G8" s="99"/>
      <c r="H8" s="99"/>
      <c r="I8" s="99"/>
      <c r="J8" s="99"/>
      <c r="K8" s="99"/>
      <c r="L8" s="99"/>
      <c r="M8" s="99"/>
      <c r="N8" s="99"/>
      <c r="O8" s="99"/>
      <c r="P8" s="100" t="s">
        <v>97</v>
      </c>
    </row>
    <row r="9" spans="1:16" x14ac:dyDescent="0.3">
      <c r="A9" s="211" t="s">
        <v>98</v>
      </c>
      <c r="B9" s="211" t="s">
        <v>167</v>
      </c>
      <c r="C9" s="211" t="s">
        <v>100</v>
      </c>
      <c r="D9" s="203" t="s">
        <v>168</v>
      </c>
      <c r="E9" s="203" t="s">
        <v>6</v>
      </c>
      <c r="F9" s="203"/>
      <c r="G9" s="203"/>
      <c r="H9" s="203"/>
      <c r="I9" s="203"/>
      <c r="J9" s="203" t="s">
        <v>7</v>
      </c>
      <c r="K9" s="203"/>
      <c r="L9" s="203"/>
      <c r="M9" s="203"/>
      <c r="N9" s="203"/>
      <c r="O9" s="203"/>
      <c r="P9" s="204" t="s">
        <v>308</v>
      </c>
    </row>
    <row r="10" spans="1:16" x14ac:dyDescent="0.3">
      <c r="A10" s="203"/>
      <c r="B10" s="203"/>
      <c r="C10" s="203"/>
      <c r="D10" s="203"/>
      <c r="E10" s="204" t="s">
        <v>8</v>
      </c>
      <c r="F10" s="203" t="s">
        <v>309</v>
      </c>
      <c r="G10" s="203" t="s">
        <v>310</v>
      </c>
      <c r="H10" s="203"/>
      <c r="I10" s="203" t="s">
        <v>311</v>
      </c>
      <c r="J10" s="204" t="s">
        <v>8</v>
      </c>
      <c r="K10" s="203" t="s">
        <v>9</v>
      </c>
      <c r="L10" s="203" t="s">
        <v>309</v>
      </c>
      <c r="M10" s="203" t="s">
        <v>310</v>
      </c>
      <c r="N10" s="203"/>
      <c r="O10" s="203" t="s">
        <v>311</v>
      </c>
      <c r="P10" s="203"/>
    </row>
    <row r="11" spans="1:16" x14ac:dyDescent="0.3">
      <c r="A11" s="203"/>
      <c r="B11" s="203"/>
      <c r="C11" s="203"/>
      <c r="D11" s="203"/>
      <c r="E11" s="203"/>
      <c r="F11" s="203"/>
      <c r="G11" s="203" t="s">
        <v>312</v>
      </c>
      <c r="H11" s="203" t="s">
        <v>313</v>
      </c>
      <c r="I11" s="203"/>
      <c r="J11" s="203"/>
      <c r="K11" s="203"/>
      <c r="L11" s="203"/>
      <c r="M11" s="203" t="s">
        <v>312</v>
      </c>
      <c r="N11" s="203" t="s">
        <v>313</v>
      </c>
      <c r="O11" s="203"/>
      <c r="P11" s="203"/>
    </row>
    <row r="12" spans="1:16" ht="44.25" customHeight="1" x14ac:dyDescent="0.3">
      <c r="A12" s="203"/>
      <c r="B12" s="203"/>
      <c r="C12" s="203"/>
      <c r="D12" s="203"/>
      <c r="E12" s="203"/>
      <c r="F12" s="203"/>
      <c r="G12" s="203"/>
      <c r="H12" s="203"/>
      <c r="I12" s="203"/>
      <c r="J12" s="203"/>
      <c r="K12" s="203"/>
      <c r="L12" s="203"/>
      <c r="M12" s="203"/>
      <c r="N12" s="203"/>
      <c r="O12" s="203"/>
      <c r="P12" s="203"/>
    </row>
    <row r="13" spans="1:16" x14ac:dyDescent="0.3">
      <c r="A13" s="101">
        <v>1</v>
      </c>
      <c r="B13" s="101">
        <v>2</v>
      </c>
      <c r="C13" s="101">
        <v>3</v>
      </c>
      <c r="D13" s="101">
        <v>4</v>
      </c>
      <c r="E13" s="102">
        <v>5</v>
      </c>
      <c r="F13" s="101">
        <v>6</v>
      </c>
      <c r="G13" s="101">
        <v>7</v>
      </c>
      <c r="H13" s="101">
        <v>8</v>
      </c>
      <c r="I13" s="101">
        <v>9</v>
      </c>
      <c r="J13" s="102">
        <v>10</v>
      </c>
      <c r="K13" s="101">
        <v>11</v>
      </c>
      <c r="L13" s="101">
        <v>12</v>
      </c>
      <c r="M13" s="101">
        <v>13</v>
      </c>
      <c r="N13" s="101">
        <v>14</v>
      </c>
      <c r="O13" s="101">
        <v>15</v>
      </c>
      <c r="P13" s="102">
        <v>16</v>
      </c>
    </row>
    <row r="14" spans="1:16" ht="27.6" x14ac:dyDescent="0.3">
      <c r="A14" s="177" t="s">
        <v>104</v>
      </c>
      <c r="B14" s="178"/>
      <c r="C14" s="179"/>
      <c r="D14" s="180" t="s">
        <v>314</v>
      </c>
      <c r="E14" s="181">
        <f>E15</f>
        <v>198458595</v>
      </c>
      <c r="F14" s="182">
        <f>F15</f>
        <v>161992842</v>
      </c>
      <c r="G14" s="182">
        <v>69054554</v>
      </c>
      <c r="H14" s="182">
        <v>16452710</v>
      </c>
      <c r="I14" s="182">
        <v>36465753</v>
      </c>
      <c r="J14" s="181">
        <v>41785571</v>
      </c>
      <c r="K14" s="182">
        <v>39269961</v>
      </c>
      <c r="L14" s="182">
        <v>652600</v>
      </c>
      <c r="M14" s="182">
        <v>0</v>
      </c>
      <c r="N14" s="182">
        <v>0</v>
      </c>
      <c r="O14" s="182">
        <v>41132971</v>
      </c>
      <c r="P14" s="181">
        <f t="shared" ref="P14:P73" si="0">E14+J14</f>
        <v>240244166</v>
      </c>
    </row>
    <row r="15" spans="1:16" ht="27.6" x14ac:dyDescent="0.3">
      <c r="A15" s="177" t="s">
        <v>106</v>
      </c>
      <c r="B15" s="178"/>
      <c r="C15" s="179"/>
      <c r="D15" s="180" t="s">
        <v>314</v>
      </c>
      <c r="E15" s="181">
        <f>198528640-70045</f>
        <v>198458595</v>
      </c>
      <c r="F15" s="182">
        <f>162062887-70045</f>
        <v>161992842</v>
      </c>
      <c r="G15" s="182">
        <v>69054554</v>
      </c>
      <c r="H15" s="182">
        <v>16452710</v>
      </c>
      <c r="I15" s="182">
        <v>36465753</v>
      </c>
      <c r="J15" s="181">
        <v>41785571</v>
      </c>
      <c r="K15" s="182">
        <v>39269961</v>
      </c>
      <c r="L15" s="182">
        <v>652600</v>
      </c>
      <c r="M15" s="182">
        <v>0</v>
      </c>
      <c r="N15" s="182">
        <v>0</v>
      </c>
      <c r="O15" s="182">
        <v>41132971</v>
      </c>
      <c r="P15" s="181">
        <f t="shared" si="0"/>
        <v>240244166</v>
      </c>
    </row>
    <row r="16" spans="1:16" ht="69" x14ac:dyDescent="0.3">
      <c r="A16" s="103" t="s">
        <v>315</v>
      </c>
      <c r="B16" s="103" t="s">
        <v>316</v>
      </c>
      <c r="C16" s="104" t="s">
        <v>317</v>
      </c>
      <c r="D16" s="184" t="s">
        <v>318</v>
      </c>
      <c r="E16" s="183">
        <v>35597753</v>
      </c>
      <c r="F16" s="184">
        <v>35577753</v>
      </c>
      <c r="G16" s="184">
        <v>22427705</v>
      </c>
      <c r="H16" s="184">
        <v>2496889</v>
      </c>
      <c r="I16" s="184">
        <v>20000</v>
      </c>
      <c r="J16" s="183">
        <v>415000</v>
      </c>
      <c r="K16" s="184">
        <v>215000</v>
      </c>
      <c r="L16" s="184">
        <v>200000</v>
      </c>
      <c r="M16" s="184">
        <v>0</v>
      </c>
      <c r="N16" s="184">
        <v>0</v>
      </c>
      <c r="O16" s="184">
        <v>215000</v>
      </c>
      <c r="P16" s="183">
        <f t="shared" si="0"/>
        <v>36012753</v>
      </c>
    </row>
    <row r="17" spans="1:16" ht="41.4" x14ac:dyDescent="0.3">
      <c r="A17" s="103" t="s">
        <v>169</v>
      </c>
      <c r="B17" s="103" t="s">
        <v>170</v>
      </c>
      <c r="C17" s="104" t="s">
        <v>171</v>
      </c>
      <c r="D17" s="184" t="s">
        <v>172</v>
      </c>
      <c r="E17" s="183">
        <v>22080195</v>
      </c>
      <c r="F17" s="184">
        <v>22080195</v>
      </c>
      <c r="G17" s="184">
        <v>5387852</v>
      </c>
      <c r="H17" s="184">
        <v>8270867</v>
      </c>
      <c r="I17" s="184">
        <v>0</v>
      </c>
      <c r="J17" s="183">
        <v>200000</v>
      </c>
      <c r="K17" s="184">
        <v>200000</v>
      </c>
      <c r="L17" s="184">
        <v>0</v>
      </c>
      <c r="M17" s="184">
        <v>0</v>
      </c>
      <c r="N17" s="184">
        <v>0</v>
      </c>
      <c r="O17" s="184">
        <v>200000</v>
      </c>
      <c r="P17" s="183">
        <f t="shared" si="0"/>
        <v>22280195</v>
      </c>
    </row>
    <row r="18" spans="1:16" ht="41.4" x14ac:dyDescent="0.3">
      <c r="A18" s="103" t="s">
        <v>319</v>
      </c>
      <c r="B18" s="103" t="s">
        <v>320</v>
      </c>
      <c r="C18" s="104" t="s">
        <v>171</v>
      </c>
      <c r="D18" s="184" t="s">
        <v>321</v>
      </c>
      <c r="E18" s="183">
        <v>31649800</v>
      </c>
      <c r="F18" s="184">
        <v>31649800</v>
      </c>
      <c r="G18" s="184">
        <v>25976009</v>
      </c>
      <c r="H18" s="184">
        <v>0</v>
      </c>
      <c r="I18" s="184">
        <v>0</v>
      </c>
      <c r="J18" s="183">
        <v>0</v>
      </c>
      <c r="K18" s="184">
        <v>0</v>
      </c>
      <c r="L18" s="184">
        <v>0</v>
      </c>
      <c r="M18" s="184">
        <v>0</v>
      </c>
      <c r="N18" s="184">
        <v>0</v>
      </c>
      <c r="O18" s="184">
        <v>0</v>
      </c>
      <c r="P18" s="183">
        <f t="shared" si="0"/>
        <v>31649800</v>
      </c>
    </row>
    <row r="19" spans="1:16" ht="96.6" x14ac:dyDescent="0.3">
      <c r="A19" s="103" t="s">
        <v>322</v>
      </c>
      <c r="B19" s="103" t="s">
        <v>323</v>
      </c>
      <c r="C19" s="104" t="s">
        <v>193</v>
      </c>
      <c r="D19" s="184" t="s">
        <v>324</v>
      </c>
      <c r="E19" s="183">
        <v>41698</v>
      </c>
      <c r="F19" s="184">
        <v>41698</v>
      </c>
      <c r="G19" s="184">
        <v>0</v>
      </c>
      <c r="H19" s="184">
        <v>0</v>
      </c>
      <c r="I19" s="184">
        <v>0</v>
      </c>
      <c r="J19" s="183">
        <v>0</v>
      </c>
      <c r="K19" s="184">
        <v>0</v>
      </c>
      <c r="L19" s="184">
        <v>0</v>
      </c>
      <c r="M19" s="184">
        <v>0</v>
      </c>
      <c r="N19" s="184">
        <v>0</v>
      </c>
      <c r="O19" s="184">
        <v>0</v>
      </c>
      <c r="P19" s="183">
        <f t="shared" si="0"/>
        <v>41698</v>
      </c>
    </row>
    <row r="20" spans="1:16" ht="82.8" x14ac:dyDescent="0.3">
      <c r="A20" s="103" t="s">
        <v>325</v>
      </c>
      <c r="B20" s="103" t="s">
        <v>326</v>
      </c>
      <c r="C20" s="104" t="s">
        <v>193</v>
      </c>
      <c r="D20" s="184" t="s">
        <v>327</v>
      </c>
      <c r="E20" s="183">
        <v>253600</v>
      </c>
      <c r="F20" s="184">
        <v>253600</v>
      </c>
      <c r="G20" s="184">
        <v>0</v>
      </c>
      <c r="H20" s="184">
        <v>0</v>
      </c>
      <c r="I20" s="184">
        <v>0</v>
      </c>
      <c r="J20" s="183">
        <v>0</v>
      </c>
      <c r="K20" s="184">
        <v>0</v>
      </c>
      <c r="L20" s="184">
        <v>0</v>
      </c>
      <c r="M20" s="184">
        <v>0</v>
      </c>
      <c r="N20" s="184">
        <v>0</v>
      </c>
      <c r="O20" s="184">
        <v>0</v>
      </c>
      <c r="P20" s="183">
        <f t="shared" si="0"/>
        <v>253600</v>
      </c>
    </row>
    <row r="21" spans="1:16" ht="82.8" x14ac:dyDescent="0.3">
      <c r="A21" s="103" t="s">
        <v>328</v>
      </c>
      <c r="B21" s="103" t="s">
        <v>329</v>
      </c>
      <c r="C21" s="104" t="s">
        <v>193</v>
      </c>
      <c r="D21" s="184" t="s">
        <v>330</v>
      </c>
      <c r="E21" s="183">
        <v>205400</v>
      </c>
      <c r="F21" s="184">
        <v>205400</v>
      </c>
      <c r="G21" s="184">
        <v>168360</v>
      </c>
      <c r="H21" s="184">
        <v>0</v>
      </c>
      <c r="I21" s="184">
        <v>0</v>
      </c>
      <c r="J21" s="183">
        <v>0</v>
      </c>
      <c r="K21" s="184">
        <v>0</v>
      </c>
      <c r="L21" s="184">
        <v>0</v>
      </c>
      <c r="M21" s="184">
        <v>0</v>
      </c>
      <c r="N21" s="184">
        <v>0</v>
      </c>
      <c r="O21" s="184">
        <v>0</v>
      </c>
      <c r="P21" s="183">
        <f t="shared" si="0"/>
        <v>205400</v>
      </c>
    </row>
    <row r="22" spans="1:16" ht="138" x14ac:dyDescent="0.3">
      <c r="A22" s="103" t="s">
        <v>377</v>
      </c>
      <c r="B22" s="103" t="s">
        <v>378</v>
      </c>
      <c r="C22" s="104" t="s">
        <v>193</v>
      </c>
      <c r="D22" s="184" t="s">
        <v>379</v>
      </c>
      <c r="E22" s="183">
        <v>0</v>
      </c>
      <c r="F22" s="184">
        <v>0</v>
      </c>
      <c r="G22" s="184">
        <v>0</v>
      </c>
      <c r="H22" s="184">
        <v>0</v>
      </c>
      <c r="I22" s="184">
        <v>0</v>
      </c>
      <c r="J22" s="183">
        <v>883300</v>
      </c>
      <c r="K22" s="184">
        <v>883300</v>
      </c>
      <c r="L22" s="184">
        <v>0</v>
      </c>
      <c r="M22" s="184">
        <v>0</v>
      </c>
      <c r="N22" s="184">
        <v>0</v>
      </c>
      <c r="O22" s="184">
        <v>883300</v>
      </c>
      <c r="P22" s="183">
        <f t="shared" si="0"/>
        <v>883300</v>
      </c>
    </row>
    <row r="23" spans="1:16" ht="138" x14ac:dyDescent="0.3">
      <c r="A23" s="103" t="s">
        <v>380</v>
      </c>
      <c r="B23" s="103" t="s">
        <v>381</v>
      </c>
      <c r="C23" s="104" t="s">
        <v>193</v>
      </c>
      <c r="D23" s="184" t="s">
        <v>382</v>
      </c>
      <c r="E23" s="183">
        <v>0</v>
      </c>
      <c r="F23" s="184">
        <v>0</v>
      </c>
      <c r="G23" s="184">
        <v>0</v>
      </c>
      <c r="H23" s="184">
        <v>0</v>
      </c>
      <c r="I23" s="184">
        <v>0</v>
      </c>
      <c r="J23" s="183">
        <v>883300</v>
      </c>
      <c r="K23" s="184">
        <v>883300</v>
      </c>
      <c r="L23" s="184">
        <v>0</v>
      </c>
      <c r="M23" s="184">
        <v>0</v>
      </c>
      <c r="N23" s="184">
        <v>0</v>
      </c>
      <c r="O23" s="184">
        <v>883300</v>
      </c>
      <c r="P23" s="183">
        <f t="shared" si="0"/>
        <v>883300</v>
      </c>
    </row>
    <row r="24" spans="1:16" ht="138" x14ac:dyDescent="0.3">
      <c r="A24" s="103" t="s">
        <v>280</v>
      </c>
      <c r="B24" s="103" t="s">
        <v>281</v>
      </c>
      <c r="C24" s="104" t="s">
        <v>193</v>
      </c>
      <c r="D24" s="184" t="s">
        <v>383</v>
      </c>
      <c r="E24" s="183">
        <v>0</v>
      </c>
      <c r="F24" s="184">
        <v>0</v>
      </c>
      <c r="G24" s="184">
        <v>0</v>
      </c>
      <c r="H24" s="184">
        <v>0</v>
      </c>
      <c r="I24" s="184">
        <v>0</v>
      </c>
      <c r="J24" s="183">
        <v>1611557</v>
      </c>
      <c r="K24" s="184">
        <v>1611557</v>
      </c>
      <c r="L24" s="184">
        <v>0</v>
      </c>
      <c r="M24" s="184">
        <v>0</v>
      </c>
      <c r="N24" s="184">
        <v>0</v>
      </c>
      <c r="O24" s="184">
        <v>1611557</v>
      </c>
      <c r="P24" s="183">
        <f t="shared" si="0"/>
        <v>1611557</v>
      </c>
    </row>
    <row r="25" spans="1:16" ht="138" x14ac:dyDescent="0.3">
      <c r="A25" s="103" t="s">
        <v>282</v>
      </c>
      <c r="B25" s="103" t="s">
        <v>283</v>
      </c>
      <c r="C25" s="104" t="s">
        <v>193</v>
      </c>
      <c r="D25" s="184" t="s">
        <v>384</v>
      </c>
      <c r="E25" s="183">
        <v>0</v>
      </c>
      <c r="F25" s="184">
        <v>0</v>
      </c>
      <c r="G25" s="184">
        <v>0</v>
      </c>
      <c r="H25" s="184">
        <v>0</v>
      </c>
      <c r="I25" s="184">
        <v>0</v>
      </c>
      <c r="J25" s="183">
        <v>15032100</v>
      </c>
      <c r="K25" s="184">
        <v>15032100</v>
      </c>
      <c r="L25" s="184">
        <v>0</v>
      </c>
      <c r="M25" s="184">
        <v>0</v>
      </c>
      <c r="N25" s="184">
        <v>0</v>
      </c>
      <c r="O25" s="184">
        <v>15032100</v>
      </c>
      <c r="P25" s="183">
        <f t="shared" si="0"/>
        <v>15032100</v>
      </c>
    </row>
    <row r="26" spans="1:16" ht="110.4" x14ac:dyDescent="0.3">
      <c r="A26" s="103" t="s">
        <v>385</v>
      </c>
      <c r="B26" s="103" t="s">
        <v>386</v>
      </c>
      <c r="C26" s="104" t="s">
        <v>193</v>
      </c>
      <c r="D26" s="184" t="s">
        <v>387</v>
      </c>
      <c r="E26" s="183">
        <v>0</v>
      </c>
      <c r="F26" s="184">
        <v>0</v>
      </c>
      <c r="G26" s="184">
        <v>0</v>
      </c>
      <c r="H26" s="184">
        <v>0</v>
      </c>
      <c r="I26" s="184">
        <v>0</v>
      </c>
      <c r="J26" s="183">
        <v>425400</v>
      </c>
      <c r="K26" s="184">
        <v>425400</v>
      </c>
      <c r="L26" s="184">
        <v>0</v>
      </c>
      <c r="M26" s="184">
        <v>0</v>
      </c>
      <c r="N26" s="184">
        <v>0</v>
      </c>
      <c r="O26" s="184">
        <v>425400</v>
      </c>
      <c r="P26" s="183">
        <f t="shared" si="0"/>
        <v>425400</v>
      </c>
    </row>
    <row r="27" spans="1:16" ht="110.4" x14ac:dyDescent="0.3">
      <c r="A27" s="103" t="s">
        <v>388</v>
      </c>
      <c r="B27" s="103" t="s">
        <v>389</v>
      </c>
      <c r="C27" s="104" t="s">
        <v>193</v>
      </c>
      <c r="D27" s="184" t="s">
        <v>390</v>
      </c>
      <c r="E27" s="183">
        <v>0</v>
      </c>
      <c r="F27" s="184">
        <v>0</v>
      </c>
      <c r="G27" s="184">
        <v>0</v>
      </c>
      <c r="H27" s="184">
        <v>0</v>
      </c>
      <c r="I27" s="184">
        <v>0</v>
      </c>
      <c r="J27" s="183">
        <v>1611900</v>
      </c>
      <c r="K27" s="184">
        <v>0</v>
      </c>
      <c r="L27" s="184">
        <v>0</v>
      </c>
      <c r="M27" s="184">
        <v>0</v>
      </c>
      <c r="N27" s="184">
        <v>0</v>
      </c>
      <c r="O27" s="184">
        <v>1611900</v>
      </c>
      <c r="P27" s="183">
        <f t="shared" si="0"/>
        <v>1611900</v>
      </c>
    </row>
    <row r="28" spans="1:16" x14ac:dyDescent="0.3">
      <c r="A28" s="103" t="s">
        <v>226</v>
      </c>
      <c r="B28" s="103" t="s">
        <v>227</v>
      </c>
      <c r="C28" s="104" t="s">
        <v>193</v>
      </c>
      <c r="D28" s="184" t="s">
        <v>228</v>
      </c>
      <c r="E28" s="183">
        <v>0</v>
      </c>
      <c r="F28" s="184">
        <v>0</v>
      </c>
      <c r="G28" s="184">
        <v>0</v>
      </c>
      <c r="H28" s="184">
        <v>0</v>
      </c>
      <c r="I28" s="184">
        <v>0</v>
      </c>
      <c r="J28" s="183">
        <v>5062645</v>
      </c>
      <c r="K28" s="184">
        <v>5062645</v>
      </c>
      <c r="L28" s="184">
        <v>0</v>
      </c>
      <c r="M28" s="184">
        <v>0</v>
      </c>
      <c r="N28" s="184">
        <v>0</v>
      </c>
      <c r="O28" s="184">
        <v>5062645</v>
      </c>
      <c r="P28" s="183">
        <f t="shared" si="0"/>
        <v>5062645</v>
      </c>
    </row>
    <row r="29" spans="1:16" ht="55.2" x14ac:dyDescent="0.3">
      <c r="A29" s="103" t="s">
        <v>331</v>
      </c>
      <c r="B29" s="103" t="s">
        <v>332</v>
      </c>
      <c r="C29" s="104" t="s">
        <v>193</v>
      </c>
      <c r="D29" s="184" t="s">
        <v>333</v>
      </c>
      <c r="E29" s="183">
        <v>0</v>
      </c>
      <c r="F29" s="184">
        <v>0</v>
      </c>
      <c r="G29" s="184">
        <v>0</v>
      </c>
      <c r="H29" s="184">
        <v>0</v>
      </c>
      <c r="I29" s="184">
        <v>0</v>
      </c>
      <c r="J29" s="183">
        <v>224000</v>
      </c>
      <c r="K29" s="184">
        <v>0</v>
      </c>
      <c r="L29" s="184">
        <v>224000</v>
      </c>
      <c r="M29" s="184">
        <v>0</v>
      </c>
      <c r="N29" s="184">
        <v>0</v>
      </c>
      <c r="O29" s="184">
        <v>0</v>
      </c>
      <c r="P29" s="183">
        <f t="shared" si="0"/>
        <v>224000</v>
      </c>
    </row>
    <row r="30" spans="1:16" ht="55.2" x14ac:dyDescent="0.3">
      <c r="A30" s="103" t="s">
        <v>334</v>
      </c>
      <c r="B30" s="103" t="s">
        <v>335</v>
      </c>
      <c r="C30" s="104" t="s">
        <v>193</v>
      </c>
      <c r="D30" s="184" t="s">
        <v>336</v>
      </c>
      <c r="E30" s="183">
        <v>1931700</v>
      </c>
      <c r="F30" s="184">
        <v>1931700</v>
      </c>
      <c r="G30" s="184">
        <v>1585655</v>
      </c>
      <c r="H30" s="184">
        <v>0</v>
      </c>
      <c r="I30" s="184">
        <v>0</v>
      </c>
      <c r="J30" s="183">
        <v>0</v>
      </c>
      <c r="K30" s="184">
        <v>0</v>
      </c>
      <c r="L30" s="184">
        <v>0</v>
      </c>
      <c r="M30" s="184">
        <v>0</v>
      </c>
      <c r="N30" s="184">
        <v>0</v>
      </c>
      <c r="O30" s="184">
        <v>0</v>
      </c>
      <c r="P30" s="183">
        <f t="shared" si="0"/>
        <v>1931700</v>
      </c>
    </row>
    <row r="31" spans="1:16" ht="69" x14ac:dyDescent="0.3">
      <c r="A31" s="103" t="s">
        <v>337</v>
      </c>
      <c r="B31" s="103" t="s">
        <v>338</v>
      </c>
      <c r="C31" s="104" t="s">
        <v>193</v>
      </c>
      <c r="D31" s="184" t="s">
        <v>339</v>
      </c>
      <c r="E31" s="183">
        <v>0</v>
      </c>
      <c r="F31" s="184">
        <v>0</v>
      </c>
      <c r="G31" s="184">
        <v>0</v>
      </c>
      <c r="H31" s="184">
        <v>0</v>
      </c>
      <c r="I31" s="184">
        <v>0</v>
      </c>
      <c r="J31" s="183">
        <v>228600</v>
      </c>
      <c r="K31" s="184">
        <v>0</v>
      </c>
      <c r="L31" s="184">
        <v>228600</v>
      </c>
      <c r="M31" s="184">
        <v>0</v>
      </c>
      <c r="N31" s="184">
        <v>0</v>
      </c>
      <c r="O31" s="184">
        <v>0</v>
      </c>
      <c r="P31" s="183">
        <f t="shared" si="0"/>
        <v>228600</v>
      </c>
    </row>
    <row r="32" spans="1:16" ht="27.6" x14ac:dyDescent="0.3">
      <c r="A32" s="103" t="s">
        <v>229</v>
      </c>
      <c r="B32" s="103" t="s">
        <v>230</v>
      </c>
      <c r="C32" s="104" t="s">
        <v>231</v>
      </c>
      <c r="D32" s="184" t="s">
        <v>232</v>
      </c>
      <c r="E32" s="183">
        <v>2235336</v>
      </c>
      <c r="F32" s="184">
        <v>2235336</v>
      </c>
      <c r="G32" s="184">
        <v>0</v>
      </c>
      <c r="H32" s="184">
        <v>0</v>
      </c>
      <c r="I32" s="184">
        <v>0</v>
      </c>
      <c r="J32" s="183">
        <v>0</v>
      </c>
      <c r="K32" s="184">
        <v>0</v>
      </c>
      <c r="L32" s="184">
        <v>0</v>
      </c>
      <c r="M32" s="184">
        <v>0</v>
      </c>
      <c r="N32" s="184">
        <v>0</v>
      </c>
      <c r="O32" s="184">
        <v>0</v>
      </c>
      <c r="P32" s="183">
        <f t="shared" si="0"/>
        <v>2235336</v>
      </c>
    </row>
    <row r="33" spans="1:16" ht="27.6" x14ac:dyDescent="0.3">
      <c r="A33" s="103" t="s">
        <v>233</v>
      </c>
      <c r="B33" s="103" t="s">
        <v>234</v>
      </c>
      <c r="C33" s="104" t="s">
        <v>235</v>
      </c>
      <c r="D33" s="184" t="s">
        <v>236</v>
      </c>
      <c r="E33" s="183">
        <v>992475</v>
      </c>
      <c r="F33" s="184">
        <v>992475</v>
      </c>
      <c r="G33" s="184">
        <v>0</v>
      </c>
      <c r="H33" s="184">
        <v>0</v>
      </c>
      <c r="I33" s="184">
        <v>0</v>
      </c>
      <c r="J33" s="183">
        <v>0</v>
      </c>
      <c r="K33" s="184">
        <v>0</v>
      </c>
      <c r="L33" s="184">
        <v>0</v>
      </c>
      <c r="M33" s="184">
        <v>0</v>
      </c>
      <c r="N33" s="184">
        <v>0</v>
      </c>
      <c r="O33" s="184">
        <v>0</v>
      </c>
      <c r="P33" s="183">
        <f t="shared" si="0"/>
        <v>992475</v>
      </c>
    </row>
    <row r="34" spans="1:16" ht="27.6" x14ac:dyDescent="0.3">
      <c r="A34" s="103" t="s">
        <v>284</v>
      </c>
      <c r="B34" s="103" t="s">
        <v>285</v>
      </c>
      <c r="C34" s="104" t="s">
        <v>235</v>
      </c>
      <c r="D34" s="184" t="s">
        <v>286</v>
      </c>
      <c r="E34" s="183">
        <v>0</v>
      </c>
      <c r="F34" s="184">
        <v>0</v>
      </c>
      <c r="G34" s="184">
        <v>0</v>
      </c>
      <c r="H34" s="184">
        <v>0</v>
      </c>
      <c r="I34" s="184">
        <v>0</v>
      </c>
      <c r="J34" s="183">
        <v>1256206</v>
      </c>
      <c r="K34" s="184">
        <v>1256206</v>
      </c>
      <c r="L34" s="184">
        <v>0</v>
      </c>
      <c r="M34" s="184">
        <v>0</v>
      </c>
      <c r="N34" s="184">
        <v>0</v>
      </c>
      <c r="O34" s="184">
        <v>1256206</v>
      </c>
      <c r="P34" s="183">
        <f t="shared" si="0"/>
        <v>1256206</v>
      </c>
    </row>
    <row r="35" spans="1:16" x14ac:dyDescent="0.3">
      <c r="A35" s="103" t="s">
        <v>391</v>
      </c>
      <c r="B35" s="103" t="s">
        <v>392</v>
      </c>
      <c r="C35" s="104" t="s">
        <v>235</v>
      </c>
      <c r="D35" s="184" t="s">
        <v>393</v>
      </c>
      <c r="E35" s="183">
        <v>0</v>
      </c>
      <c r="F35" s="184">
        <v>0</v>
      </c>
      <c r="G35" s="184">
        <v>0</v>
      </c>
      <c r="H35" s="184">
        <v>0</v>
      </c>
      <c r="I35" s="184">
        <v>0</v>
      </c>
      <c r="J35" s="183">
        <v>2621137</v>
      </c>
      <c r="K35" s="184">
        <v>2621137</v>
      </c>
      <c r="L35" s="184">
        <v>0</v>
      </c>
      <c r="M35" s="184">
        <v>0</v>
      </c>
      <c r="N35" s="184">
        <v>0</v>
      </c>
      <c r="O35" s="184">
        <v>2621137</v>
      </c>
      <c r="P35" s="183">
        <f t="shared" si="0"/>
        <v>2621137</v>
      </c>
    </row>
    <row r="36" spans="1:16" ht="27.6" x14ac:dyDescent="0.3">
      <c r="A36" s="103" t="s">
        <v>108</v>
      </c>
      <c r="B36" s="103" t="s">
        <v>109</v>
      </c>
      <c r="C36" s="104" t="s">
        <v>110</v>
      </c>
      <c r="D36" s="184" t="s">
        <v>111</v>
      </c>
      <c r="E36" s="183">
        <v>60000</v>
      </c>
      <c r="F36" s="184">
        <v>60000</v>
      </c>
      <c r="G36" s="184">
        <v>0</v>
      </c>
      <c r="H36" s="184">
        <v>0</v>
      </c>
      <c r="I36" s="184">
        <v>0</v>
      </c>
      <c r="J36" s="183">
        <v>0</v>
      </c>
      <c r="K36" s="184">
        <v>0</v>
      </c>
      <c r="L36" s="184">
        <v>0</v>
      </c>
      <c r="M36" s="184">
        <v>0</v>
      </c>
      <c r="N36" s="184">
        <v>0</v>
      </c>
      <c r="O36" s="184">
        <v>0</v>
      </c>
      <c r="P36" s="183">
        <f t="shared" si="0"/>
        <v>60000</v>
      </c>
    </row>
    <row r="37" spans="1:16" ht="27.6" x14ac:dyDescent="0.3">
      <c r="A37" s="103" t="s">
        <v>112</v>
      </c>
      <c r="B37" s="103" t="s">
        <v>113</v>
      </c>
      <c r="C37" s="104" t="s">
        <v>114</v>
      </c>
      <c r="D37" s="184" t="s">
        <v>115</v>
      </c>
      <c r="E37" s="183">
        <v>1620</v>
      </c>
      <c r="F37" s="184">
        <v>1620</v>
      </c>
      <c r="G37" s="184">
        <v>0</v>
      </c>
      <c r="H37" s="184">
        <v>0</v>
      </c>
      <c r="I37" s="184">
        <v>0</v>
      </c>
      <c r="J37" s="183">
        <v>0</v>
      </c>
      <c r="K37" s="184">
        <v>0</v>
      </c>
      <c r="L37" s="184">
        <v>0</v>
      </c>
      <c r="M37" s="184">
        <v>0</v>
      </c>
      <c r="N37" s="184">
        <v>0</v>
      </c>
      <c r="O37" s="184">
        <v>0</v>
      </c>
      <c r="P37" s="183">
        <f t="shared" si="0"/>
        <v>1620</v>
      </c>
    </row>
    <row r="38" spans="1:16" ht="27.6" x14ac:dyDescent="0.3">
      <c r="A38" s="103" t="s">
        <v>162</v>
      </c>
      <c r="B38" s="103" t="s">
        <v>163</v>
      </c>
      <c r="C38" s="104" t="s">
        <v>164</v>
      </c>
      <c r="D38" s="184" t="s">
        <v>165</v>
      </c>
      <c r="E38" s="183">
        <v>28800</v>
      </c>
      <c r="F38" s="184">
        <v>28800</v>
      </c>
      <c r="G38" s="184">
        <v>0</v>
      </c>
      <c r="H38" s="184">
        <v>0</v>
      </c>
      <c r="I38" s="184">
        <v>0</v>
      </c>
      <c r="J38" s="183">
        <v>0</v>
      </c>
      <c r="K38" s="184">
        <v>0</v>
      </c>
      <c r="L38" s="184">
        <v>0</v>
      </c>
      <c r="M38" s="184">
        <v>0</v>
      </c>
      <c r="N38" s="184">
        <v>0</v>
      </c>
      <c r="O38" s="184">
        <v>0</v>
      </c>
      <c r="P38" s="183">
        <f t="shared" si="0"/>
        <v>28800</v>
      </c>
    </row>
    <row r="39" spans="1:16" ht="69" x14ac:dyDescent="0.3">
      <c r="A39" s="103" t="s">
        <v>116</v>
      </c>
      <c r="B39" s="103" t="s">
        <v>340</v>
      </c>
      <c r="C39" s="104" t="s">
        <v>164</v>
      </c>
      <c r="D39" s="184" t="s">
        <v>117</v>
      </c>
      <c r="E39" s="183">
        <v>320000</v>
      </c>
      <c r="F39" s="184">
        <v>320000</v>
      </c>
      <c r="G39" s="184">
        <v>0</v>
      </c>
      <c r="H39" s="184">
        <v>0</v>
      </c>
      <c r="I39" s="184">
        <v>0</v>
      </c>
      <c r="J39" s="183">
        <v>0</v>
      </c>
      <c r="K39" s="184">
        <v>0</v>
      </c>
      <c r="L39" s="184">
        <v>0</v>
      </c>
      <c r="M39" s="184">
        <v>0</v>
      </c>
      <c r="N39" s="184">
        <v>0</v>
      </c>
      <c r="O39" s="184">
        <v>0</v>
      </c>
      <c r="P39" s="183">
        <f t="shared" si="0"/>
        <v>320000</v>
      </c>
    </row>
    <row r="40" spans="1:16" ht="82.8" x14ac:dyDescent="0.3">
      <c r="A40" s="103" t="s">
        <v>157</v>
      </c>
      <c r="B40" s="103" t="s">
        <v>158</v>
      </c>
      <c r="C40" s="104" t="s">
        <v>159</v>
      </c>
      <c r="D40" s="184" t="s">
        <v>160</v>
      </c>
      <c r="E40" s="183">
        <v>943002</v>
      </c>
      <c r="F40" s="184">
        <v>943002</v>
      </c>
      <c r="G40" s="184">
        <v>0</v>
      </c>
      <c r="H40" s="184">
        <v>0</v>
      </c>
      <c r="I40" s="184">
        <v>0</v>
      </c>
      <c r="J40" s="183">
        <v>0</v>
      </c>
      <c r="K40" s="184">
        <v>0</v>
      </c>
      <c r="L40" s="184">
        <v>0</v>
      </c>
      <c r="M40" s="184">
        <v>0</v>
      </c>
      <c r="N40" s="184">
        <v>0</v>
      </c>
      <c r="O40" s="184">
        <v>0</v>
      </c>
      <c r="P40" s="183">
        <f t="shared" si="0"/>
        <v>943002</v>
      </c>
    </row>
    <row r="41" spans="1:16" ht="82.8" x14ac:dyDescent="0.3">
      <c r="A41" s="103" t="s">
        <v>341</v>
      </c>
      <c r="B41" s="103" t="s">
        <v>342</v>
      </c>
      <c r="C41" s="104" t="s">
        <v>110</v>
      </c>
      <c r="D41" s="184" t="s">
        <v>343</v>
      </c>
      <c r="E41" s="183">
        <v>368580</v>
      </c>
      <c r="F41" s="184">
        <v>368580</v>
      </c>
      <c r="G41" s="184">
        <v>302115</v>
      </c>
      <c r="H41" s="184">
        <v>0</v>
      </c>
      <c r="I41" s="184">
        <v>0</v>
      </c>
      <c r="J41" s="183">
        <v>0</v>
      </c>
      <c r="K41" s="184">
        <v>0</v>
      </c>
      <c r="L41" s="184">
        <v>0</v>
      </c>
      <c r="M41" s="184">
        <v>0</v>
      </c>
      <c r="N41" s="184">
        <v>0</v>
      </c>
      <c r="O41" s="184">
        <v>0</v>
      </c>
      <c r="P41" s="183">
        <f t="shared" si="0"/>
        <v>368580</v>
      </c>
    </row>
    <row r="42" spans="1:16" ht="55.2" x14ac:dyDescent="0.3">
      <c r="A42" s="103" t="s">
        <v>194</v>
      </c>
      <c r="B42" s="103" t="s">
        <v>195</v>
      </c>
      <c r="C42" s="104" t="s">
        <v>114</v>
      </c>
      <c r="D42" s="184" t="s">
        <v>196</v>
      </c>
      <c r="E42" s="183">
        <v>1194000</v>
      </c>
      <c r="F42" s="184">
        <v>1194000</v>
      </c>
      <c r="G42" s="184">
        <v>0</v>
      </c>
      <c r="H42" s="184">
        <v>0</v>
      </c>
      <c r="I42" s="184">
        <v>0</v>
      </c>
      <c r="J42" s="183">
        <v>0</v>
      </c>
      <c r="K42" s="184">
        <v>0</v>
      </c>
      <c r="L42" s="184">
        <v>0</v>
      </c>
      <c r="M42" s="184">
        <v>0</v>
      </c>
      <c r="N42" s="184">
        <v>0</v>
      </c>
      <c r="O42" s="184">
        <v>0</v>
      </c>
      <c r="P42" s="183">
        <f t="shared" si="0"/>
        <v>1194000</v>
      </c>
    </row>
    <row r="43" spans="1:16" ht="55.2" x14ac:dyDescent="0.3">
      <c r="A43" s="103" t="s">
        <v>344</v>
      </c>
      <c r="B43" s="103" t="s">
        <v>345</v>
      </c>
      <c r="C43" s="104" t="s">
        <v>120</v>
      </c>
      <c r="D43" s="184" t="s">
        <v>346</v>
      </c>
      <c r="E43" s="183">
        <v>10111673</v>
      </c>
      <c r="F43" s="184">
        <v>10111673</v>
      </c>
      <c r="G43" s="184">
        <v>6973017</v>
      </c>
      <c r="H43" s="184">
        <v>130293</v>
      </c>
      <c r="I43" s="184">
        <v>0</v>
      </c>
      <c r="J43" s="183">
        <v>0</v>
      </c>
      <c r="K43" s="184">
        <v>0</v>
      </c>
      <c r="L43" s="184">
        <v>0</v>
      </c>
      <c r="M43" s="184">
        <v>0</v>
      </c>
      <c r="N43" s="184">
        <v>0</v>
      </c>
      <c r="O43" s="184">
        <v>0</v>
      </c>
      <c r="P43" s="183">
        <f t="shared" si="0"/>
        <v>10111673</v>
      </c>
    </row>
    <row r="44" spans="1:16" ht="27.6" x14ac:dyDescent="0.3">
      <c r="A44" s="103" t="s">
        <v>118</v>
      </c>
      <c r="B44" s="103" t="s">
        <v>119</v>
      </c>
      <c r="C44" s="104" t="s">
        <v>120</v>
      </c>
      <c r="D44" s="184" t="s">
        <v>121</v>
      </c>
      <c r="E44" s="183">
        <v>3376170</v>
      </c>
      <c r="F44" s="184">
        <v>3376170</v>
      </c>
      <c r="G44" s="184">
        <v>0</v>
      </c>
      <c r="H44" s="184">
        <v>0</v>
      </c>
      <c r="I44" s="184">
        <v>0</v>
      </c>
      <c r="J44" s="183">
        <v>0</v>
      </c>
      <c r="K44" s="184">
        <v>0</v>
      </c>
      <c r="L44" s="184">
        <v>0</v>
      </c>
      <c r="M44" s="184">
        <v>0</v>
      </c>
      <c r="N44" s="184">
        <v>0</v>
      </c>
      <c r="O44" s="184">
        <v>0</v>
      </c>
      <c r="P44" s="183">
        <f t="shared" si="0"/>
        <v>3376170</v>
      </c>
    </row>
    <row r="45" spans="1:16" ht="27.6" x14ac:dyDescent="0.3">
      <c r="A45" s="103" t="s">
        <v>347</v>
      </c>
      <c r="B45" s="103" t="s">
        <v>348</v>
      </c>
      <c r="C45" s="104" t="s">
        <v>349</v>
      </c>
      <c r="D45" s="184" t="s">
        <v>350</v>
      </c>
      <c r="E45" s="183">
        <v>10519631</v>
      </c>
      <c r="F45" s="184">
        <v>10519631</v>
      </c>
      <c r="G45" s="184">
        <v>6233841</v>
      </c>
      <c r="H45" s="184">
        <v>896498</v>
      </c>
      <c r="I45" s="184">
        <v>0</v>
      </c>
      <c r="J45" s="183">
        <v>0</v>
      </c>
      <c r="K45" s="184">
        <v>0</v>
      </c>
      <c r="L45" s="184">
        <v>0</v>
      </c>
      <c r="M45" s="184">
        <v>0</v>
      </c>
      <c r="N45" s="184">
        <v>0</v>
      </c>
      <c r="O45" s="184">
        <v>0</v>
      </c>
      <c r="P45" s="183">
        <f t="shared" si="0"/>
        <v>10519631</v>
      </c>
    </row>
    <row r="46" spans="1:16" ht="27.6" x14ac:dyDescent="0.3">
      <c r="A46" s="103" t="s">
        <v>237</v>
      </c>
      <c r="B46" s="103" t="s">
        <v>238</v>
      </c>
      <c r="C46" s="104" t="s">
        <v>124</v>
      </c>
      <c r="D46" s="184" t="s">
        <v>239</v>
      </c>
      <c r="E46" s="183">
        <v>100000</v>
      </c>
      <c r="F46" s="184">
        <v>0</v>
      </c>
      <c r="G46" s="184">
        <v>0</v>
      </c>
      <c r="H46" s="184">
        <v>0</v>
      </c>
      <c r="I46" s="184">
        <v>100000</v>
      </c>
      <c r="J46" s="183">
        <v>2543871</v>
      </c>
      <c r="K46" s="184">
        <v>2543871</v>
      </c>
      <c r="L46" s="184">
        <v>0</v>
      </c>
      <c r="M46" s="184">
        <v>0</v>
      </c>
      <c r="N46" s="184">
        <v>0</v>
      </c>
      <c r="O46" s="184">
        <v>2543871</v>
      </c>
      <c r="P46" s="183">
        <f t="shared" si="0"/>
        <v>2643871</v>
      </c>
    </row>
    <row r="47" spans="1:16" ht="55.2" x14ac:dyDescent="0.3">
      <c r="A47" s="103" t="s">
        <v>197</v>
      </c>
      <c r="B47" s="103" t="s">
        <v>198</v>
      </c>
      <c r="C47" s="104" t="s">
        <v>124</v>
      </c>
      <c r="D47" s="184" t="s">
        <v>199</v>
      </c>
      <c r="E47" s="183">
        <v>31141980</v>
      </c>
      <c r="F47" s="184">
        <v>0</v>
      </c>
      <c r="G47" s="184">
        <v>0</v>
      </c>
      <c r="H47" s="184">
        <v>0</v>
      </c>
      <c r="I47" s="184">
        <v>31141980</v>
      </c>
      <c r="J47" s="183">
        <v>0</v>
      </c>
      <c r="K47" s="184">
        <v>0</v>
      </c>
      <c r="L47" s="184">
        <v>0</v>
      </c>
      <c r="M47" s="184">
        <v>0</v>
      </c>
      <c r="N47" s="184">
        <v>0</v>
      </c>
      <c r="O47" s="184">
        <v>0</v>
      </c>
      <c r="P47" s="183">
        <f t="shared" si="0"/>
        <v>31141980</v>
      </c>
    </row>
    <row r="48" spans="1:16" x14ac:dyDescent="0.3">
      <c r="A48" s="103" t="s">
        <v>122</v>
      </c>
      <c r="B48" s="103" t="s">
        <v>123</v>
      </c>
      <c r="C48" s="104" t="s">
        <v>124</v>
      </c>
      <c r="D48" s="184" t="s">
        <v>125</v>
      </c>
      <c r="E48" s="183">
        <v>27067935</v>
      </c>
      <c r="F48" s="184">
        <v>27067935</v>
      </c>
      <c r="G48" s="184">
        <v>0</v>
      </c>
      <c r="H48" s="184">
        <v>4658163</v>
      </c>
      <c r="I48" s="184">
        <v>0</v>
      </c>
      <c r="J48" s="183">
        <v>594900</v>
      </c>
      <c r="K48" s="184">
        <v>594900</v>
      </c>
      <c r="L48" s="184">
        <v>0</v>
      </c>
      <c r="M48" s="184">
        <v>0</v>
      </c>
      <c r="N48" s="184">
        <v>0</v>
      </c>
      <c r="O48" s="184">
        <v>594900</v>
      </c>
      <c r="P48" s="183">
        <f t="shared" si="0"/>
        <v>27662835</v>
      </c>
    </row>
    <row r="49" spans="1:16" x14ac:dyDescent="0.3">
      <c r="A49" s="103" t="s">
        <v>287</v>
      </c>
      <c r="B49" s="103" t="s">
        <v>288</v>
      </c>
      <c r="C49" s="104" t="s">
        <v>289</v>
      </c>
      <c r="D49" s="184" t="s">
        <v>290</v>
      </c>
      <c r="E49" s="183">
        <v>497997</v>
      </c>
      <c r="F49" s="184">
        <v>497997</v>
      </c>
      <c r="G49" s="184">
        <v>0</v>
      </c>
      <c r="H49" s="184">
        <v>0</v>
      </c>
      <c r="I49" s="184">
        <v>0</v>
      </c>
      <c r="J49" s="183">
        <v>0</v>
      </c>
      <c r="K49" s="184">
        <v>0</v>
      </c>
      <c r="L49" s="184">
        <v>0</v>
      </c>
      <c r="M49" s="184">
        <v>0</v>
      </c>
      <c r="N49" s="184">
        <v>0</v>
      </c>
      <c r="O49" s="184">
        <v>0</v>
      </c>
      <c r="P49" s="183">
        <f t="shared" si="0"/>
        <v>497997</v>
      </c>
    </row>
    <row r="50" spans="1:16" ht="27.6" x14ac:dyDescent="0.3">
      <c r="A50" s="103" t="s">
        <v>240</v>
      </c>
      <c r="B50" s="103" t="s">
        <v>241</v>
      </c>
      <c r="C50" s="104" t="s">
        <v>242</v>
      </c>
      <c r="D50" s="184" t="s">
        <v>243</v>
      </c>
      <c r="E50" s="183">
        <v>0</v>
      </c>
      <c r="F50" s="184">
        <v>0</v>
      </c>
      <c r="G50" s="184">
        <v>0</v>
      </c>
      <c r="H50" s="184">
        <v>0</v>
      </c>
      <c r="I50" s="184">
        <v>0</v>
      </c>
      <c r="J50" s="183">
        <v>6651000</v>
      </c>
      <c r="K50" s="184">
        <v>6651000</v>
      </c>
      <c r="L50" s="184">
        <v>0</v>
      </c>
      <c r="M50" s="184">
        <v>0</v>
      </c>
      <c r="N50" s="184">
        <v>0</v>
      </c>
      <c r="O50" s="184">
        <v>6651000</v>
      </c>
      <c r="P50" s="183">
        <f t="shared" si="0"/>
        <v>6651000</v>
      </c>
    </row>
    <row r="51" spans="1:16" ht="95.25" customHeight="1" x14ac:dyDescent="0.3">
      <c r="A51" s="103" t="s">
        <v>398</v>
      </c>
      <c r="B51" s="103" t="s">
        <v>399</v>
      </c>
      <c r="C51" s="104" t="s">
        <v>128</v>
      </c>
      <c r="D51" s="184" t="s">
        <v>400</v>
      </c>
      <c r="E51" s="183">
        <v>0</v>
      </c>
      <c r="F51" s="184">
        <v>0</v>
      </c>
      <c r="G51" s="184">
        <v>0</v>
      </c>
      <c r="H51" s="184">
        <v>0</v>
      </c>
      <c r="I51" s="184">
        <v>0</v>
      </c>
      <c r="J51" s="183">
        <v>209433</v>
      </c>
      <c r="K51" s="184">
        <v>0</v>
      </c>
      <c r="L51" s="184">
        <v>0</v>
      </c>
      <c r="M51" s="184">
        <v>0</v>
      </c>
      <c r="N51" s="184">
        <v>0</v>
      </c>
      <c r="O51" s="184">
        <v>209433</v>
      </c>
      <c r="P51" s="183">
        <f t="shared" si="0"/>
        <v>209433</v>
      </c>
    </row>
    <row r="52" spans="1:16" ht="27.6" x14ac:dyDescent="0.3">
      <c r="A52" s="103" t="s">
        <v>126</v>
      </c>
      <c r="B52" s="103" t="s">
        <v>127</v>
      </c>
      <c r="C52" s="104" t="s">
        <v>128</v>
      </c>
      <c r="D52" s="184" t="s">
        <v>351</v>
      </c>
      <c r="E52" s="183">
        <v>133892</v>
      </c>
      <c r="F52" s="184">
        <v>133892</v>
      </c>
      <c r="G52" s="184">
        <v>0</v>
      </c>
      <c r="H52" s="184">
        <v>0</v>
      </c>
      <c r="I52" s="184">
        <v>0</v>
      </c>
      <c r="J52" s="183">
        <v>0</v>
      </c>
      <c r="K52" s="184">
        <v>0</v>
      </c>
      <c r="L52" s="184">
        <v>0</v>
      </c>
      <c r="M52" s="184">
        <v>0</v>
      </c>
      <c r="N52" s="184">
        <v>0</v>
      </c>
      <c r="O52" s="184">
        <v>0</v>
      </c>
      <c r="P52" s="183">
        <f t="shared" si="0"/>
        <v>133892</v>
      </c>
    </row>
    <row r="53" spans="1:16" ht="27.6" x14ac:dyDescent="0.3">
      <c r="A53" s="103" t="s">
        <v>130</v>
      </c>
      <c r="B53" s="103" t="s">
        <v>131</v>
      </c>
      <c r="C53" s="104" t="s">
        <v>128</v>
      </c>
      <c r="D53" s="184" t="s">
        <v>132</v>
      </c>
      <c r="E53" s="183">
        <v>5203773</v>
      </c>
      <c r="F53" s="184">
        <v>0</v>
      </c>
      <c r="G53" s="184">
        <v>0</v>
      </c>
      <c r="H53" s="184">
        <v>0</v>
      </c>
      <c r="I53" s="184">
        <v>5203773</v>
      </c>
      <c r="J53" s="183">
        <v>0</v>
      </c>
      <c r="K53" s="184">
        <v>0</v>
      </c>
      <c r="L53" s="184">
        <v>0</v>
      </c>
      <c r="M53" s="184">
        <v>0</v>
      </c>
      <c r="N53" s="184">
        <v>0</v>
      </c>
      <c r="O53" s="184">
        <v>0</v>
      </c>
      <c r="P53" s="183">
        <f t="shared" si="0"/>
        <v>5203773</v>
      </c>
    </row>
    <row r="54" spans="1:16" ht="51.75" customHeight="1" x14ac:dyDescent="0.3">
      <c r="A54" s="103" t="s">
        <v>134</v>
      </c>
      <c r="B54" s="103" t="s">
        <v>135</v>
      </c>
      <c r="C54" s="104" t="s">
        <v>136</v>
      </c>
      <c r="D54" s="184" t="s">
        <v>137</v>
      </c>
      <c r="E54" s="183">
        <v>300000</v>
      </c>
      <c r="F54" s="184">
        <v>300000</v>
      </c>
      <c r="G54" s="184">
        <v>0</v>
      </c>
      <c r="H54" s="184">
        <v>0</v>
      </c>
      <c r="I54" s="184">
        <v>0</v>
      </c>
      <c r="J54" s="183">
        <v>0</v>
      </c>
      <c r="K54" s="184">
        <v>0</v>
      </c>
      <c r="L54" s="184">
        <v>0</v>
      </c>
      <c r="M54" s="184">
        <v>0</v>
      </c>
      <c r="N54" s="184">
        <v>0</v>
      </c>
      <c r="O54" s="184">
        <v>0</v>
      </c>
      <c r="P54" s="183">
        <f t="shared" si="0"/>
        <v>300000</v>
      </c>
    </row>
    <row r="55" spans="1:16" ht="36.75" customHeight="1" x14ac:dyDescent="0.3">
      <c r="A55" s="103" t="s">
        <v>139</v>
      </c>
      <c r="B55" s="103" t="s">
        <v>352</v>
      </c>
      <c r="C55" s="104" t="s">
        <v>136</v>
      </c>
      <c r="D55" s="184" t="s">
        <v>173</v>
      </c>
      <c r="E55" s="183">
        <f>F55</f>
        <v>8190609</v>
      </c>
      <c r="F55" s="184">
        <f>8260654-70045</f>
        <v>8190609</v>
      </c>
      <c r="G55" s="184">
        <v>0</v>
      </c>
      <c r="H55" s="184">
        <v>0</v>
      </c>
      <c r="I55" s="184">
        <v>0</v>
      </c>
      <c r="J55" s="183">
        <v>70045</v>
      </c>
      <c r="K55" s="184">
        <v>70045</v>
      </c>
      <c r="L55" s="184">
        <v>0</v>
      </c>
      <c r="M55" s="184">
        <v>0</v>
      </c>
      <c r="N55" s="184">
        <v>0</v>
      </c>
      <c r="O55" s="184">
        <v>70045</v>
      </c>
      <c r="P55" s="183">
        <f t="shared" si="0"/>
        <v>8260654</v>
      </c>
    </row>
    <row r="56" spans="1:16" x14ac:dyDescent="0.3">
      <c r="A56" s="103" t="s">
        <v>141</v>
      </c>
      <c r="B56" s="103" t="s">
        <v>142</v>
      </c>
      <c r="C56" s="104" t="s">
        <v>143</v>
      </c>
      <c r="D56" s="184" t="s">
        <v>144</v>
      </c>
      <c r="E56" s="183">
        <v>100000</v>
      </c>
      <c r="F56" s="184">
        <v>100000</v>
      </c>
      <c r="G56" s="184">
        <v>0</v>
      </c>
      <c r="H56" s="184">
        <v>0</v>
      </c>
      <c r="I56" s="184">
        <v>0</v>
      </c>
      <c r="J56" s="183">
        <v>0</v>
      </c>
      <c r="K56" s="184">
        <v>0</v>
      </c>
      <c r="L56" s="184">
        <v>0</v>
      </c>
      <c r="M56" s="184">
        <v>0</v>
      </c>
      <c r="N56" s="184">
        <v>0</v>
      </c>
      <c r="O56" s="184">
        <v>0</v>
      </c>
      <c r="P56" s="183">
        <f t="shared" si="0"/>
        <v>100000</v>
      </c>
    </row>
    <row r="57" spans="1:16" ht="35.25" customHeight="1" x14ac:dyDescent="0.3">
      <c r="A57" s="103" t="s">
        <v>145</v>
      </c>
      <c r="B57" s="103" t="s">
        <v>146</v>
      </c>
      <c r="C57" s="104" t="s">
        <v>147</v>
      </c>
      <c r="D57" s="184" t="s">
        <v>353</v>
      </c>
      <c r="E57" s="183">
        <v>0</v>
      </c>
      <c r="F57" s="184">
        <v>0</v>
      </c>
      <c r="G57" s="184">
        <v>0</v>
      </c>
      <c r="H57" s="184">
        <v>0</v>
      </c>
      <c r="I57" s="184">
        <v>0</v>
      </c>
      <c r="J57" s="183">
        <v>41677</v>
      </c>
      <c r="K57" s="184">
        <v>0</v>
      </c>
      <c r="L57" s="184">
        <v>0</v>
      </c>
      <c r="M57" s="184">
        <v>0</v>
      </c>
      <c r="N57" s="184">
        <v>0</v>
      </c>
      <c r="O57" s="184">
        <v>41677</v>
      </c>
      <c r="P57" s="183">
        <f t="shared" si="0"/>
        <v>41677</v>
      </c>
    </row>
    <row r="58" spans="1:16" ht="27.6" x14ac:dyDescent="0.3">
      <c r="A58" s="103" t="s">
        <v>150</v>
      </c>
      <c r="B58" s="103" t="s">
        <v>152</v>
      </c>
      <c r="C58" s="104" t="s">
        <v>153</v>
      </c>
      <c r="D58" s="184" t="s">
        <v>174</v>
      </c>
      <c r="E58" s="183">
        <v>428938</v>
      </c>
      <c r="F58" s="184">
        <v>428938</v>
      </c>
      <c r="G58" s="184">
        <v>0</v>
      </c>
      <c r="H58" s="184">
        <v>0</v>
      </c>
      <c r="I58" s="184">
        <v>0</v>
      </c>
      <c r="J58" s="183">
        <v>0</v>
      </c>
      <c r="K58" s="184">
        <v>0</v>
      </c>
      <c r="L58" s="184">
        <v>0</v>
      </c>
      <c r="M58" s="184">
        <v>0</v>
      </c>
      <c r="N58" s="184">
        <v>0</v>
      </c>
      <c r="O58" s="184">
        <v>0</v>
      </c>
      <c r="P58" s="183">
        <f t="shared" si="0"/>
        <v>428938</v>
      </c>
    </row>
    <row r="59" spans="1:16" ht="20.25" customHeight="1" x14ac:dyDescent="0.3">
      <c r="A59" s="103" t="s">
        <v>244</v>
      </c>
      <c r="B59" s="103" t="s">
        <v>245</v>
      </c>
      <c r="C59" s="104" t="s">
        <v>246</v>
      </c>
      <c r="D59" s="184" t="s">
        <v>247</v>
      </c>
      <c r="E59" s="183">
        <v>3000000</v>
      </c>
      <c r="F59" s="184">
        <v>3000000</v>
      </c>
      <c r="G59" s="184">
        <v>0</v>
      </c>
      <c r="H59" s="184">
        <v>0</v>
      </c>
      <c r="I59" s="184">
        <v>0</v>
      </c>
      <c r="J59" s="183">
        <v>0</v>
      </c>
      <c r="K59" s="184">
        <v>0</v>
      </c>
      <c r="L59" s="184">
        <v>0</v>
      </c>
      <c r="M59" s="184">
        <v>0</v>
      </c>
      <c r="N59" s="184">
        <v>0</v>
      </c>
      <c r="O59" s="184">
        <v>0</v>
      </c>
      <c r="P59" s="183">
        <f t="shared" si="0"/>
        <v>3000000</v>
      </c>
    </row>
    <row r="60" spans="1:16" ht="18" customHeight="1" x14ac:dyDescent="0.3">
      <c r="A60" s="103" t="s">
        <v>401</v>
      </c>
      <c r="B60" s="103" t="s">
        <v>402</v>
      </c>
      <c r="C60" s="104" t="s">
        <v>246</v>
      </c>
      <c r="D60" s="184" t="s">
        <v>224</v>
      </c>
      <c r="E60" s="183">
        <v>0</v>
      </c>
      <c r="F60" s="184">
        <v>0</v>
      </c>
      <c r="G60" s="184">
        <v>0</v>
      </c>
      <c r="H60" s="184">
        <v>0</v>
      </c>
      <c r="I60" s="184">
        <v>0</v>
      </c>
      <c r="J60" s="183">
        <v>1219500</v>
      </c>
      <c r="K60" s="184">
        <v>1219500</v>
      </c>
      <c r="L60" s="184">
        <v>0</v>
      </c>
      <c r="M60" s="184">
        <v>0</v>
      </c>
      <c r="N60" s="184">
        <v>0</v>
      </c>
      <c r="O60" s="184">
        <v>1219500</v>
      </c>
      <c r="P60" s="183">
        <f t="shared" si="0"/>
        <v>1219500</v>
      </c>
    </row>
    <row r="61" spans="1:16" ht="41.4" x14ac:dyDescent="0.3">
      <c r="A61" s="103" t="s">
        <v>248</v>
      </c>
      <c r="B61" s="103" t="s">
        <v>249</v>
      </c>
      <c r="C61" s="104" t="s">
        <v>246</v>
      </c>
      <c r="D61" s="184" t="s">
        <v>250</v>
      </c>
      <c r="E61" s="183">
        <v>382038</v>
      </c>
      <c r="F61" s="184">
        <v>382038</v>
      </c>
      <c r="G61" s="184">
        <v>0</v>
      </c>
      <c r="H61" s="184">
        <v>0</v>
      </c>
      <c r="I61" s="184">
        <v>0</v>
      </c>
      <c r="J61" s="183">
        <v>0</v>
      </c>
      <c r="K61" s="184">
        <v>0</v>
      </c>
      <c r="L61" s="184">
        <v>0</v>
      </c>
      <c r="M61" s="184">
        <v>0</v>
      </c>
      <c r="N61" s="184">
        <v>0</v>
      </c>
      <c r="O61" s="184">
        <v>0</v>
      </c>
      <c r="P61" s="183">
        <f t="shared" si="0"/>
        <v>382038</v>
      </c>
    </row>
    <row r="62" spans="1:16" ht="20.25" customHeight="1" x14ac:dyDescent="0.3">
      <c r="A62" s="177" t="s">
        <v>354</v>
      </c>
      <c r="B62" s="178"/>
      <c r="C62" s="179"/>
      <c r="D62" s="180" t="s">
        <v>355</v>
      </c>
      <c r="E62" s="181">
        <v>1710563</v>
      </c>
      <c r="F62" s="182">
        <v>1710563</v>
      </c>
      <c r="G62" s="182">
        <v>1355000</v>
      </c>
      <c r="H62" s="182">
        <v>0</v>
      </c>
      <c r="I62" s="182">
        <v>0</v>
      </c>
      <c r="J62" s="181">
        <v>0</v>
      </c>
      <c r="K62" s="182">
        <v>0</v>
      </c>
      <c r="L62" s="182">
        <v>0</v>
      </c>
      <c r="M62" s="182">
        <v>0</v>
      </c>
      <c r="N62" s="182">
        <v>0</v>
      </c>
      <c r="O62" s="182">
        <v>0</v>
      </c>
      <c r="P62" s="181">
        <f t="shared" si="0"/>
        <v>1710563</v>
      </c>
    </row>
    <row r="63" spans="1:16" ht="23.25" customHeight="1" x14ac:dyDescent="0.3">
      <c r="A63" s="177" t="s">
        <v>356</v>
      </c>
      <c r="B63" s="178"/>
      <c r="C63" s="179"/>
      <c r="D63" s="180" t="s">
        <v>357</v>
      </c>
      <c r="E63" s="181">
        <v>1710563</v>
      </c>
      <c r="F63" s="182">
        <v>1710563</v>
      </c>
      <c r="G63" s="182">
        <v>1355000</v>
      </c>
      <c r="H63" s="182">
        <v>0</v>
      </c>
      <c r="I63" s="182">
        <v>0</v>
      </c>
      <c r="J63" s="181">
        <v>0</v>
      </c>
      <c r="K63" s="182">
        <v>0</v>
      </c>
      <c r="L63" s="182">
        <v>0</v>
      </c>
      <c r="M63" s="182">
        <v>0</v>
      </c>
      <c r="N63" s="182">
        <v>0</v>
      </c>
      <c r="O63" s="182">
        <v>0</v>
      </c>
      <c r="P63" s="181">
        <f t="shared" si="0"/>
        <v>1710563</v>
      </c>
    </row>
    <row r="64" spans="1:16" ht="51" customHeight="1" x14ac:dyDescent="0.3">
      <c r="A64" s="103" t="s">
        <v>358</v>
      </c>
      <c r="B64" s="103" t="s">
        <v>359</v>
      </c>
      <c r="C64" s="104" t="s">
        <v>317</v>
      </c>
      <c r="D64" s="184" t="s">
        <v>360</v>
      </c>
      <c r="E64" s="183">
        <v>1710563</v>
      </c>
      <c r="F64" s="184">
        <v>1710563</v>
      </c>
      <c r="G64" s="184">
        <v>1355000</v>
      </c>
      <c r="H64" s="184">
        <v>0</v>
      </c>
      <c r="I64" s="184">
        <v>0</v>
      </c>
      <c r="J64" s="183">
        <v>0</v>
      </c>
      <c r="K64" s="184">
        <v>0</v>
      </c>
      <c r="L64" s="184">
        <v>0</v>
      </c>
      <c r="M64" s="184">
        <v>0</v>
      </c>
      <c r="N64" s="184">
        <v>0</v>
      </c>
      <c r="O64" s="184">
        <v>0</v>
      </c>
      <c r="P64" s="183">
        <f t="shared" si="0"/>
        <v>1710563</v>
      </c>
    </row>
    <row r="65" spans="1:16" ht="21.75" customHeight="1" x14ac:dyDescent="0.3">
      <c r="A65" s="177" t="s">
        <v>361</v>
      </c>
      <c r="B65" s="178"/>
      <c r="C65" s="179"/>
      <c r="D65" s="180" t="s">
        <v>362</v>
      </c>
      <c r="E65" s="181">
        <v>10325369</v>
      </c>
      <c r="F65" s="182">
        <v>10325369</v>
      </c>
      <c r="G65" s="182">
        <v>5395253</v>
      </c>
      <c r="H65" s="182">
        <v>208968</v>
      </c>
      <c r="I65" s="182">
        <v>0</v>
      </c>
      <c r="J65" s="181">
        <v>655438</v>
      </c>
      <c r="K65" s="182">
        <v>655438</v>
      </c>
      <c r="L65" s="182">
        <v>0</v>
      </c>
      <c r="M65" s="182">
        <v>0</v>
      </c>
      <c r="N65" s="182">
        <v>0</v>
      </c>
      <c r="O65" s="182">
        <v>655438</v>
      </c>
      <c r="P65" s="181">
        <f t="shared" si="0"/>
        <v>10980807</v>
      </c>
    </row>
    <row r="66" spans="1:16" ht="25.5" customHeight="1" x14ac:dyDescent="0.3">
      <c r="A66" s="177" t="s">
        <v>363</v>
      </c>
      <c r="B66" s="178"/>
      <c r="C66" s="179"/>
      <c r="D66" s="180" t="s">
        <v>362</v>
      </c>
      <c r="E66" s="181">
        <v>10325369</v>
      </c>
      <c r="F66" s="182">
        <v>10325369</v>
      </c>
      <c r="G66" s="182">
        <v>5395253</v>
      </c>
      <c r="H66" s="182">
        <v>208968</v>
      </c>
      <c r="I66" s="182">
        <v>0</v>
      </c>
      <c r="J66" s="181">
        <v>655438</v>
      </c>
      <c r="K66" s="182">
        <v>655438</v>
      </c>
      <c r="L66" s="182">
        <v>0</v>
      </c>
      <c r="M66" s="182">
        <v>0</v>
      </c>
      <c r="N66" s="182">
        <v>0</v>
      </c>
      <c r="O66" s="182">
        <v>655438</v>
      </c>
      <c r="P66" s="181">
        <f t="shared" si="0"/>
        <v>10980807</v>
      </c>
    </row>
    <row r="67" spans="1:16" ht="49.5" customHeight="1" x14ac:dyDescent="0.3">
      <c r="A67" s="103" t="s">
        <v>364</v>
      </c>
      <c r="B67" s="103" t="s">
        <v>359</v>
      </c>
      <c r="C67" s="104" t="s">
        <v>317</v>
      </c>
      <c r="D67" s="184" t="s">
        <v>360</v>
      </c>
      <c r="E67" s="183">
        <v>8336369</v>
      </c>
      <c r="F67" s="184">
        <v>8336369</v>
      </c>
      <c r="G67" s="184">
        <v>5395253</v>
      </c>
      <c r="H67" s="184">
        <v>208968</v>
      </c>
      <c r="I67" s="184">
        <v>0</v>
      </c>
      <c r="J67" s="183">
        <v>655438</v>
      </c>
      <c r="K67" s="184">
        <v>655438</v>
      </c>
      <c r="L67" s="184">
        <v>0</v>
      </c>
      <c r="M67" s="184">
        <v>0</v>
      </c>
      <c r="N67" s="184">
        <v>0</v>
      </c>
      <c r="O67" s="184">
        <v>655438</v>
      </c>
      <c r="P67" s="183">
        <f t="shared" si="0"/>
        <v>8991807</v>
      </c>
    </row>
    <row r="68" spans="1:16" x14ac:dyDescent="0.3">
      <c r="A68" s="103" t="s">
        <v>365</v>
      </c>
      <c r="B68" s="103" t="s">
        <v>123</v>
      </c>
      <c r="C68" s="104" t="s">
        <v>124</v>
      </c>
      <c r="D68" s="184" t="s">
        <v>125</v>
      </c>
      <c r="E68" s="183">
        <v>1989000</v>
      </c>
      <c r="F68" s="184">
        <v>1989000</v>
      </c>
      <c r="G68" s="184">
        <v>0</v>
      </c>
      <c r="H68" s="184">
        <v>0</v>
      </c>
      <c r="I68" s="184">
        <v>0</v>
      </c>
      <c r="J68" s="183">
        <v>0</v>
      </c>
      <c r="K68" s="184">
        <v>0</v>
      </c>
      <c r="L68" s="184">
        <v>0</v>
      </c>
      <c r="M68" s="184">
        <v>0</v>
      </c>
      <c r="N68" s="184">
        <v>0</v>
      </c>
      <c r="O68" s="184">
        <v>0</v>
      </c>
      <c r="P68" s="183">
        <f t="shared" si="0"/>
        <v>1989000</v>
      </c>
    </row>
    <row r="69" spans="1:16" ht="49.5" customHeight="1" x14ac:dyDescent="0.3">
      <c r="A69" s="177" t="s">
        <v>366</v>
      </c>
      <c r="B69" s="178"/>
      <c r="C69" s="179"/>
      <c r="D69" s="180" t="s">
        <v>367</v>
      </c>
      <c r="E69" s="181">
        <v>2480729</v>
      </c>
      <c r="F69" s="182">
        <v>2380729</v>
      </c>
      <c r="G69" s="182">
        <v>1893630</v>
      </c>
      <c r="H69" s="182">
        <v>0</v>
      </c>
      <c r="I69" s="182">
        <v>0</v>
      </c>
      <c r="J69" s="181">
        <v>0</v>
      </c>
      <c r="K69" s="182">
        <v>0</v>
      </c>
      <c r="L69" s="182">
        <v>0</v>
      </c>
      <c r="M69" s="182">
        <v>0</v>
      </c>
      <c r="N69" s="182">
        <v>0</v>
      </c>
      <c r="O69" s="182">
        <v>0</v>
      </c>
      <c r="P69" s="181">
        <f t="shared" si="0"/>
        <v>2480729</v>
      </c>
    </row>
    <row r="70" spans="1:16" ht="22.5" customHeight="1" x14ac:dyDescent="0.3">
      <c r="A70" s="177" t="s">
        <v>368</v>
      </c>
      <c r="B70" s="178"/>
      <c r="C70" s="179"/>
      <c r="D70" s="180" t="s">
        <v>369</v>
      </c>
      <c r="E70" s="181">
        <v>2480729</v>
      </c>
      <c r="F70" s="182">
        <v>2380729</v>
      </c>
      <c r="G70" s="182">
        <v>1893630</v>
      </c>
      <c r="H70" s="182">
        <v>0</v>
      </c>
      <c r="I70" s="182">
        <v>0</v>
      </c>
      <c r="J70" s="181">
        <v>0</v>
      </c>
      <c r="K70" s="182">
        <v>0</v>
      </c>
      <c r="L70" s="182">
        <v>0</v>
      </c>
      <c r="M70" s="182">
        <v>0</v>
      </c>
      <c r="N70" s="182">
        <v>0</v>
      </c>
      <c r="O70" s="182">
        <v>0</v>
      </c>
      <c r="P70" s="181">
        <f t="shared" si="0"/>
        <v>2480729</v>
      </c>
    </row>
    <row r="71" spans="1:16" ht="50.25" customHeight="1" x14ac:dyDescent="0.3">
      <c r="A71" s="103" t="s">
        <v>370</v>
      </c>
      <c r="B71" s="103" t="s">
        <v>359</v>
      </c>
      <c r="C71" s="104" t="s">
        <v>317</v>
      </c>
      <c r="D71" s="184" t="s">
        <v>360</v>
      </c>
      <c r="E71" s="183">
        <v>2380729</v>
      </c>
      <c r="F71" s="184">
        <v>2380729</v>
      </c>
      <c r="G71" s="184">
        <v>1893630</v>
      </c>
      <c r="H71" s="184">
        <v>0</v>
      </c>
      <c r="I71" s="184">
        <v>0</v>
      </c>
      <c r="J71" s="183">
        <v>0</v>
      </c>
      <c r="K71" s="184">
        <v>0</v>
      </c>
      <c r="L71" s="184">
        <v>0</v>
      </c>
      <c r="M71" s="184">
        <v>0</v>
      </c>
      <c r="N71" s="184">
        <v>0</v>
      </c>
      <c r="O71" s="184">
        <v>0</v>
      </c>
      <c r="P71" s="183">
        <f t="shared" si="0"/>
        <v>2380729</v>
      </c>
    </row>
    <row r="72" spans="1:16" ht="22.5" customHeight="1" x14ac:dyDescent="0.3">
      <c r="A72" s="103" t="s">
        <v>371</v>
      </c>
      <c r="B72" s="103" t="s">
        <v>372</v>
      </c>
      <c r="C72" s="104" t="s">
        <v>373</v>
      </c>
      <c r="D72" s="184" t="s">
        <v>374</v>
      </c>
      <c r="E72" s="183">
        <v>100000</v>
      </c>
      <c r="F72" s="184">
        <v>0</v>
      </c>
      <c r="G72" s="184">
        <v>0</v>
      </c>
      <c r="H72" s="184">
        <v>0</v>
      </c>
      <c r="I72" s="184">
        <v>0</v>
      </c>
      <c r="J72" s="183">
        <v>0</v>
      </c>
      <c r="K72" s="184">
        <v>0</v>
      </c>
      <c r="L72" s="184">
        <v>0</v>
      </c>
      <c r="M72" s="184">
        <v>0</v>
      </c>
      <c r="N72" s="184">
        <v>0</v>
      </c>
      <c r="O72" s="184">
        <v>0</v>
      </c>
      <c r="P72" s="183">
        <f t="shared" si="0"/>
        <v>100000</v>
      </c>
    </row>
    <row r="73" spans="1:16" x14ac:dyDescent="0.3">
      <c r="A73" s="185" t="s">
        <v>74</v>
      </c>
      <c r="B73" s="186" t="s">
        <v>74</v>
      </c>
      <c r="C73" s="187" t="s">
        <v>74</v>
      </c>
      <c r="D73" s="188" t="s">
        <v>149</v>
      </c>
      <c r="E73" s="181">
        <v>212975256</v>
      </c>
      <c r="F73" s="181">
        <v>176409503</v>
      </c>
      <c r="G73" s="181">
        <v>77698437</v>
      </c>
      <c r="H73" s="181">
        <v>16661678</v>
      </c>
      <c r="I73" s="181">
        <v>36465753</v>
      </c>
      <c r="J73" s="181">
        <v>42441009</v>
      </c>
      <c r="K73" s="181">
        <v>39925399</v>
      </c>
      <c r="L73" s="181">
        <v>652600</v>
      </c>
      <c r="M73" s="181">
        <v>0</v>
      </c>
      <c r="N73" s="181">
        <v>0</v>
      </c>
      <c r="O73" s="181">
        <v>41788409</v>
      </c>
      <c r="P73" s="181">
        <f t="shared" si="0"/>
        <v>255416265</v>
      </c>
    </row>
    <row r="74" spans="1:16" x14ac:dyDescent="0.3">
      <c r="A74" s="99"/>
      <c r="B74" s="99"/>
      <c r="C74" s="99"/>
      <c r="D74" s="99"/>
      <c r="E74" s="99"/>
      <c r="F74" s="99"/>
      <c r="G74" s="99"/>
      <c r="H74" s="99"/>
      <c r="I74" s="99"/>
      <c r="J74" s="99"/>
      <c r="K74" s="99"/>
      <c r="L74" s="99"/>
      <c r="M74" s="99"/>
      <c r="N74" s="99"/>
      <c r="O74" s="99"/>
      <c r="P74" s="99"/>
    </row>
    <row r="75" spans="1:16" x14ac:dyDescent="0.3">
      <c r="A75" s="99"/>
      <c r="B75" s="99"/>
      <c r="C75" s="99"/>
      <c r="D75" s="99"/>
      <c r="E75" s="99"/>
      <c r="F75" s="99"/>
      <c r="G75" s="99"/>
      <c r="H75" s="99"/>
      <c r="I75" s="99"/>
      <c r="J75" s="99"/>
      <c r="K75" s="99"/>
      <c r="L75" s="99"/>
      <c r="M75" s="99"/>
      <c r="N75" s="99"/>
      <c r="O75" s="99"/>
      <c r="P75" s="99"/>
    </row>
    <row r="76" spans="1:16" x14ac:dyDescent="0.3">
      <c r="A76" s="200" t="s">
        <v>75</v>
      </c>
      <c r="B76" s="200"/>
      <c r="C76" s="200"/>
      <c r="D76" s="200"/>
      <c r="E76" s="99"/>
      <c r="F76" s="99"/>
      <c r="G76" s="99"/>
      <c r="H76" s="99"/>
      <c r="I76" s="106" t="s">
        <v>76</v>
      </c>
      <c r="J76" s="99"/>
      <c r="K76" s="99"/>
      <c r="L76" s="99"/>
      <c r="M76" s="99"/>
      <c r="N76" s="99"/>
      <c r="O76" s="99"/>
      <c r="P76" s="99"/>
    </row>
  </sheetData>
  <mergeCells count="25">
    <mergeCell ref="A76:D76"/>
    <mergeCell ref="N2:O2"/>
    <mergeCell ref="N3:O3"/>
    <mergeCell ref="M10:N10"/>
    <mergeCell ref="O10:O12"/>
    <mergeCell ref="G11:G12"/>
    <mergeCell ref="H11:H12"/>
    <mergeCell ref="M11:M12"/>
    <mergeCell ref="N11:N12"/>
    <mergeCell ref="F10:F12"/>
    <mergeCell ref="G10:H10"/>
    <mergeCell ref="I10:I12"/>
    <mergeCell ref="J10:J12"/>
    <mergeCell ref="K10:K12"/>
    <mergeCell ref="L10:L12"/>
    <mergeCell ref="A5:P5"/>
    <mergeCell ref="A6:P6"/>
    <mergeCell ref="A9:A12"/>
    <mergeCell ref="B9:B12"/>
    <mergeCell ref="C9:C12"/>
    <mergeCell ref="D9:D12"/>
    <mergeCell ref="E9:I9"/>
    <mergeCell ref="J9:O9"/>
    <mergeCell ref="P9:P12"/>
    <mergeCell ref="E10:E12"/>
  </mergeCells>
  <pageMargins left="0.19685039370078741" right="0.19685039370078741" top="0.39370078740157483" bottom="0.19685039370078741" header="0" footer="0"/>
  <pageSetup paperSize="9" scale="54" fitToHeight="500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A53ADF-83F4-49CE-A571-07DBCFED4BE4}">
  <dimension ref="A1:N72"/>
  <sheetViews>
    <sheetView topLeftCell="A41" workbookViewId="0">
      <selection activeCell="A45" sqref="A45:D63"/>
    </sheetView>
  </sheetViews>
  <sheetFormatPr defaultColWidth="9.109375" defaultRowHeight="13.8" x14ac:dyDescent="0.3"/>
  <cols>
    <col min="1" max="1" width="14.6640625" style="2" customWidth="1"/>
    <col min="2" max="2" width="12.88671875" style="2" customWidth="1"/>
    <col min="3" max="3" width="76.33203125" style="2" customWidth="1"/>
    <col min="4" max="4" width="23.5546875" style="2" customWidth="1"/>
    <col min="5" max="16384" width="9.109375" style="2"/>
  </cols>
  <sheetData>
    <row r="1" spans="1:14" ht="14.4" x14ac:dyDescent="0.3">
      <c r="A1" s="1"/>
      <c r="B1" s="1"/>
      <c r="C1" s="1"/>
      <c r="D1" s="1" t="s">
        <v>79</v>
      </c>
    </row>
    <row r="2" spans="1:14" ht="15" customHeight="1" x14ac:dyDescent="0.3">
      <c r="A2" s="1"/>
      <c r="B2" s="1"/>
      <c r="C2" s="1"/>
      <c r="D2" s="3" t="s">
        <v>178</v>
      </c>
      <c r="E2" s="3"/>
    </row>
    <row r="3" spans="1:14" ht="18.75" customHeight="1" x14ac:dyDescent="0.3">
      <c r="A3" s="1"/>
      <c r="B3" s="1"/>
      <c r="C3" s="1"/>
      <c r="D3" s="189" t="s">
        <v>410</v>
      </c>
      <c r="E3" s="1"/>
    </row>
    <row r="4" spans="1:14" ht="14.4" x14ac:dyDescent="0.3">
      <c r="A4" s="1"/>
      <c r="B4" s="1"/>
      <c r="C4" s="1"/>
      <c r="D4" s="1"/>
    </row>
    <row r="5" spans="1:14" ht="21" customHeight="1" x14ac:dyDescent="0.3">
      <c r="A5" s="220" t="s">
        <v>166</v>
      </c>
      <c r="B5" s="220"/>
      <c r="C5" s="220"/>
      <c r="D5" s="220"/>
    </row>
    <row r="6" spans="1:14" ht="21" customHeight="1" x14ac:dyDescent="0.3">
      <c r="A6" s="221" t="s">
        <v>77</v>
      </c>
      <c r="B6" s="221"/>
      <c r="C6" s="221"/>
      <c r="D6" s="221"/>
    </row>
    <row r="7" spans="1:14" ht="16.5" customHeight="1" x14ac:dyDescent="0.3">
      <c r="A7" s="222" t="s">
        <v>80</v>
      </c>
      <c r="B7" s="222"/>
      <c r="C7" s="222"/>
      <c r="D7" s="222"/>
    </row>
    <row r="8" spans="1:14" ht="14.4" x14ac:dyDescent="0.3">
      <c r="A8" s="223" t="s">
        <v>81</v>
      </c>
      <c r="B8" s="223"/>
      <c r="C8" s="223"/>
      <c r="D8" s="223"/>
    </row>
    <row r="9" spans="1:14" ht="14.4" x14ac:dyDescent="0.3">
      <c r="A9" s="1"/>
      <c r="B9" s="1"/>
      <c r="C9" s="1"/>
      <c r="D9" s="1"/>
    </row>
    <row r="10" spans="1:14" ht="59.25" customHeight="1" x14ac:dyDescent="0.3">
      <c r="A10" s="224" t="s">
        <v>82</v>
      </c>
      <c r="B10" s="225"/>
      <c r="C10" s="4" t="s">
        <v>83</v>
      </c>
      <c r="D10" s="5" t="s">
        <v>5</v>
      </c>
      <c r="E10" s="6"/>
      <c r="F10" s="6"/>
      <c r="G10" s="6"/>
      <c r="H10" s="6"/>
      <c r="I10" s="6"/>
      <c r="J10" s="6"/>
      <c r="K10" s="1"/>
      <c r="L10" s="1"/>
      <c r="M10" s="1"/>
      <c r="N10" s="1"/>
    </row>
    <row r="11" spans="1:14" ht="14.4" x14ac:dyDescent="0.3">
      <c r="A11" s="226">
        <v>1</v>
      </c>
      <c r="B11" s="227"/>
      <c r="C11" s="5">
        <v>2</v>
      </c>
      <c r="D11" s="5">
        <v>3</v>
      </c>
      <c r="E11" s="1"/>
      <c r="F11" s="1"/>
      <c r="G11" s="1"/>
      <c r="H11" s="1"/>
      <c r="I11" s="1"/>
      <c r="J11" s="1"/>
      <c r="K11" s="1"/>
      <c r="L11" s="1"/>
      <c r="M11" s="1"/>
      <c r="N11" s="1"/>
    </row>
    <row r="12" spans="1:14" ht="14.4" x14ac:dyDescent="0.3">
      <c r="A12" s="228" t="s">
        <v>84</v>
      </c>
      <c r="B12" s="228"/>
      <c r="C12" s="228"/>
      <c r="D12" s="228"/>
      <c r="E12" s="1"/>
      <c r="F12" s="1"/>
      <c r="G12" s="1"/>
      <c r="H12" s="1"/>
      <c r="I12" s="1"/>
      <c r="J12" s="1"/>
      <c r="K12" s="1"/>
      <c r="L12" s="1"/>
      <c r="M12" s="1"/>
      <c r="N12" s="1"/>
    </row>
    <row r="13" spans="1:14" ht="20.25" customHeight="1" x14ac:dyDescent="0.3">
      <c r="A13" s="229">
        <v>41020100</v>
      </c>
      <c r="B13" s="230"/>
      <c r="C13" s="7" t="s">
        <v>71</v>
      </c>
      <c r="D13" s="8">
        <f>D14</f>
        <v>17634200</v>
      </c>
      <c r="E13" s="1"/>
      <c r="F13" s="1"/>
      <c r="G13" s="1"/>
      <c r="H13" s="1"/>
      <c r="I13" s="1"/>
      <c r="J13" s="1"/>
      <c r="K13" s="1"/>
      <c r="L13" s="1"/>
      <c r="M13" s="1"/>
      <c r="N13" s="1"/>
    </row>
    <row r="14" spans="1:14" ht="17.25" customHeight="1" x14ac:dyDescent="0.3">
      <c r="A14" s="231">
        <v>9900000000</v>
      </c>
      <c r="B14" s="232"/>
      <c r="C14" s="157" t="s">
        <v>85</v>
      </c>
      <c r="D14" s="158">
        <v>17634200</v>
      </c>
      <c r="E14" s="1"/>
      <c r="F14" s="1"/>
      <c r="G14" s="1"/>
      <c r="H14" s="1"/>
      <c r="I14" s="1"/>
      <c r="J14" s="1"/>
      <c r="K14" s="1"/>
      <c r="L14" s="1"/>
      <c r="M14" s="1"/>
      <c r="N14" s="1"/>
    </row>
    <row r="15" spans="1:14" ht="82.5" customHeight="1" x14ac:dyDescent="0.3">
      <c r="A15" s="229">
        <v>41021400</v>
      </c>
      <c r="B15" s="230"/>
      <c r="C15" s="95" t="s">
        <v>72</v>
      </c>
      <c r="D15" s="190">
        <f>D16</f>
        <v>12019800</v>
      </c>
      <c r="E15" s="1"/>
      <c r="F15" s="1"/>
      <c r="G15" s="1"/>
      <c r="H15" s="1"/>
      <c r="I15" s="1"/>
      <c r="J15" s="1"/>
      <c r="K15" s="1"/>
      <c r="L15" s="1"/>
      <c r="M15" s="1"/>
      <c r="N15" s="1"/>
    </row>
    <row r="16" spans="1:14" ht="21" customHeight="1" x14ac:dyDescent="0.3">
      <c r="A16" s="231">
        <v>9900000000</v>
      </c>
      <c r="B16" s="232"/>
      <c r="C16" s="157" t="s">
        <v>85</v>
      </c>
      <c r="D16" s="158">
        <f>2498900+3669400+5851500</f>
        <v>12019800</v>
      </c>
      <c r="E16" s="1"/>
      <c r="F16" s="1"/>
      <c r="G16" s="1"/>
      <c r="H16" s="1"/>
      <c r="I16" s="1"/>
      <c r="J16" s="1"/>
      <c r="K16" s="1"/>
      <c r="L16" s="1"/>
      <c r="M16" s="1"/>
      <c r="N16" s="1"/>
    </row>
    <row r="17" spans="1:14" ht="87.75" customHeight="1" x14ac:dyDescent="0.3">
      <c r="A17" s="229">
        <v>41032800</v>
      </c>
      <c r="B17" s="230"/>
      <c r="C17" s="95" t="s">
        <v>279</v>
      </c>
      <c r="D17" s="173">
        <f>D18</f>
        <v>15032100</v>
      </c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1:14" ht="21.75" customHeight="1" x14ac:dyDescent="0.3">
      <c r="A18" s="231">
        <v>9900000000</v>
      </c>
      <c r="B18" s="232"/>
      <c r="C18" s="157" t="s">
        <v>85</v>
      </c>
      <c r="D18" s="158">
        <v>15032100</v>
      </c>
      <c r="E18" s="1"/>
      <c r="F18" s="1"/>
      <c r="G18" s="1"/>
      <c r="H18" s="1"/>
      <c r="I18" s="1"/>
      <c r="J18" s="1"/>
      <c r="K18" s="1"/>
      <c r="L18" s="1"/>
      <c r="M18" s="1"/>
      <c r="N18" s="1"/>
    </row>
    <row r="19" spans="1:14" ht="23.25" customHeight="1" x14ac:dyDescent="0.3">
      <c r="A19" s="206">
        <v>41033900</v>
      </c>
      <c r="B19" s="212"/>
      <c r="C19" s="95" t="s">
        <v>177</v>
      </c>
      <c r="D19" s="107">
        <f>D20</f>
        <v>31649800</v>
      </c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4" ht="20.25" customHeight="1" x14ac:dyDescent="0.3">
      <c r="A20" s="213">
        <v>9900000000</v>
      </c>
      <c r="B20" s="214"/>
      <c r="C20" s="156" t="s">
        <v>85</v>
      </c>
      <c r="D20" s="108">
        <v>31649800</v>
      </c>
      <c r="E20" s="1"/>
      <c r="F20" s="1"/>
      <c r="G20" s="1"/>
      <c r="H20" s="1"/>
      <c r="I20" s="1"/>
      <c r="J20" s="1"/>
      <c r="K20" s="1"/>
      <c r="L20" s="1"/>
      <c r="M20" s="1"/>
      <c r="N20" s="1"/>
    </row>
    <row r="21" spans="1:14" ht="36.75" customHeight="1" x14ac:dyDescent="0.3">
      <c r="A21" s="206">
        <v>41035400</v>
      </c>
      <c r="B21" s="212"/>
      <c r="C21" s="95" t="s">
        <v>179</v>
      </c>
      <c r="D21" s="119">
        <f>D22</f>
        <v>205400</v>
      </c>
      <c r="E21" s="1"/>
      <c r="F21" s="1"/>
      <c r="G21" s="1"/>
      <c r="H21" s="1"/>
      <c r="I21" s="1"/>
      <c r="J21" s="1"/>
      <c r="K21" s="1"/>
      <c r="L21" s="1"/>
      <c r="M21" s="1"/>
      <c r="N21" s="1"/>
    </row>
    <row r="22" spans="1:14" ht="20.25" customHeight="1" x14ac:dyDescent="0.3">
      <c r="A22" s="213">
        <v>9900000000</v>
      </c>
      <c r="B22" s="214"/>
      <c r="C22" s="156" t="s">
        <v>85</v>
      </c>
      <c r="D22" s="108">
        <v>205400</v>
      </c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1:14" ht="47.25" customHeight="1" x14ac:dyDescent="0.3">
      <c r="A23" s="206">
        <v>41036000</v>
      </c>
      <c r="B23" s="212"/>
      <c r="C23" s="95" t="s">
        <v>217</v>
      </c>
      <c r="D23" s="119">
        <f>D24</f>
        <v>253600</v>
      </c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4" ht="20.25" customHeight="1" x14ac:dyDescent="0.3">
      <c r="A24" s="213">
        <v>9900000000</v>
      </c>
      <c r="B24" s="214"/>
      <c r="C24" s="156" t="s">
        <v>85</v>
      </c>
      <c r="D24" s="108">
        <v>253600</v>
      </c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4" ht="39.75" customHeight="1" x14ac:dyDescent="0.3">
      <c r="A25" s="206">
        <v>41036300</v>
      </c>
      <c r="B25" s="212"/>
      <c r="C25" s="95" t="s">
        <v>218</v>
      </c>
      <c r="D25" s="119">
        <f>D26</f>
        <v>1931700</v>
      </c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4" ht="17.25" customHeight="1" x14ac:dyDescent="0.3">
      <c r="A26" s="213">
        <v>9900000000</v>
      </c>
      <c r="B26" s="214"/>
      <c r="C26" s="156" t="s">
        <v>85</v>
      </c>
      <c r="D26" s="108">
        <v>1931700</v>
      </c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4" ht="20.25" customHeight="1" x14ac:dyDescent="0.3">
      <c r="A27" s="206">
        <v>41053900</v>
      </c>
      <c r="B27" s="212"/>
      <c r="C27" s="95" t="s">
        <v>224</v>
      </c>
      <c r="D27" s="119">
        <f>D28</f>
        <v>108000</v>
      </c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4" ht="19.5" customHeight="1" x14ac:dyDescent="0.3">
      <c r="A28" s="218" t="s">
        <v>259</v>
      </c>
      <c r="B28" s="219"/>
      <c r="C28" s="155" t="s">
        <v>260</v>
      </c>
      <c r="D28" s="108">
        <v>108000</v>
      </c>
      <c r="E28" s="1"/>
      <c r="F28" s="1"/>
      <c r="G28" s="1"/>
      <c r="H28" s="1"/>
      <c r="I28" s="1"/>
      <c r="J28" s="1"/>
      <c r="K28" s="1"/>
      <c r="L28" s="1"/>
      <c r="M28" s="1"/>
      <c r="N28" s="1"/>
    </row>
    <row r="29" spans="1:14" ht="93.75" customHeight="1" x14ac:dyDescent="0.3">
      <c r="A29" s="206">
        <v>41057900</v>
      </c>
      <c r="B29" s="212"/>
      <c r="C29" s="95" t="s">
        <v>376</v>
      </c>
      <c r="D29" s="119">
        <f>D30</f>
        <v>883300</v>
      </c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4" ht="19.5" customHeight="1" x14ac:dyDescent="0.3">
      <c r="A30" s="218" t="s">
        <v>259</v>
      </c>
      <c r="B30" s="219"/>
      <c r="C30" s="155" t="s">
        <v>260</v>
      </c>
      <c r="D30" s="108">
        <v>883300</v>
      </c>
      <c r="E30" s="1"/>
      <c r="F30" s="1"/>
      <c r="G30" s="1"/>
      <c r="H30" s="1"/>
      <c r="I30" s="1"/>
      <c r="J30" s="1"/>
      <c r="K30" s="1"/>
      <c r="L30" s="1"/>
      <c r="M30" s="1"/>
      <c r="N30" s="1"/>
    </row>
    <row r="31" spans="1:14" ht="66.75" customHeight="1" x14ac:dyDescent="0.3">
      <c r="A31" s="206">
        <v>41059300</v>
      </c>
      <c r="B31" s="212"/>
      <c r="C31" s="95" t="s">
        <v>225</v>
      </c>
      <c r="D31" s="119">
        <f>D32</f>
        <v>368580</v>
      </c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4" ht="20.25" customHeight="1" x14ac:dyDescent="0.3">
      <c r="A32" s="218" t="s">
        <v>259</v>
      </c>
      <c r="B32" s="219"/>
      <c r="C32" s="155" t="s">
        <v>260</v>
      </c>
      <c r="D32" s="108">
        <v>368580</v>
      </c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1:14" ht="14.4" x14ac:dyDescent="0.3">
      <c r="A33" s="215" t="s">
        <v>86</v>
      </c>
      <c r="B33" s="216"/>
      <c r="C33" s="216"/>
      <c r="D33" s="217"/>
      <c r="E33" s="1"/>
      <c r="F33" s="1"/>
      <c r="G33" s="1"/>
      <c r="H33" s="1"/>
      <c r="I33" s="1"/>
      <c r="J33" s="1"/>
      <c r="K33" s="1"/>
      <c r="L33" s="1"/>
      <c r="M33" s="1"/>
      <c r="N33" s="1"/>
    </row>
    <row r="34" spans="1:14" ht="22.5" customHeight="1" x14ac:dyDescent="0.3">
      <c r="A34" s="206">
        <v>41033900</v>
      </c>
      <c r="B34" s="212"/>
      <c r="C34" s="95" t="s">
        <v>177</v>
      </c>
      <c r="D34" s="176">
        <f>D35</f>
        <v>1611900</v>
      </c>
      <c r="E34" s="1"/>
      <c r="F34" s="1"/>
      <c r="G34" s="1"/>
      <c r="H34" s="1"/>
      <c r="I34" s="1"/>
      <c r="J34" s="1"/>
      <c r="K34" s="1"/>
      <c r="L34" s="1"/>
      <c r="M34" s="1"/>
      <c r="N34" s="1"/>
    </row>
    <row r="35" spans="1:14" ht="18.75" customHeight="1" x14ac:dyDescent="0.3">
      <c r="A35" s="213">
        <v>9900000000</v>
      </c>
      <c r="B35" s="214"/>
      <c r="C35" s="156" t="s">
        <v>85</v>
      </c>
      <c r="D35" s="11">
        <v>1611900</v>
      </c>
      <c r="E35" s="1"/>
      <c r="F35" s="1"/>
      <c r="G35" s="1"/>
      <c r="H35" s="1"/>
      <c r="I35" s="1"/>
      <c r="J35" s="1"/>
      <c r="K35" s="1"/>
      <c r="L35" s="1"/>
      <c r="M35" s="1"/>
      <c r="N35" s="1"/>
    </row>
    <row r="36" spans="1:14" ht="56.25" customHeight="1" x14ac:dyDescent="0.3">
      <c r="A36" s="206">
        <v>41037400</v>
      </c>
      <c r="B36" s="212"/>
      <c r="C36" s="95" t="s">
        <v>302</v>
      </c>
      <c r="D36" s="176">
        <f>D37</f>
        <v>114300</v>
      </c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 ht="19.5" customHeight="1" x14ac:dyDescent="0.3">
      <c r="A37" s="213">
        <v>9900000000</v>
      </c>
      <c r="B37" s="214"/>
      <c r="C37" s="156" t="s">
        <v>85</v>
      </c>
      <c r="D37" s="11">
        <v>114300</v>
      </c>
      <c r="E37" s="1"/>
      <c r="F37" s="1"/>
      <c r="G37" s="1"/>
      <c r="H37" s="1"/>
      <c r="I37" s="1"/>
      <c r="J37" s="1"/>
      <c r="K37" s="1"/>
      <c r="L37" s="1"/>
      <c r="M37" s="1"/>
      <c r="N37" s="1"/>
    </row>
    <row r="38" spans="1:14" ht="18.75" customHeight="1" x14ac:dyDescent="0.3">
      <c r="A38" s="206">
        <v>41053900</v>
      </c>
      <c r="B38" s="212"/>
      <c r="C38" s="95" t="s">
        <v>224</v>
      </c>
      <c r="D38" s="8">
        <f>D39</f>
        <v>5728110</v>
      </c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14" ht="18" customHeight="1" x14ac:dyDescent="0.3">
      <c r="A39" s="218" t="s">
        <v>259</v>
      </c>
      <c r="B39" s="219"/>
      <c r="C39" s="155" t="s">
        <v>260</v>
      </c>
      <c r="D39" s="11">
        <f>4907716+820394</f>
        <v>5728110</v>
      </c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4" ht="21" customHeight="1" x14ac:dyDescent="0.3">
      <c r="A40" s="231" t="s">
        <v>87</v>
      </c>
      <c r="B40" s="232"/>
      <c r="C40" s="9" t="s">
        <v>88</v>
      </c>
      <c r="D40" s="8">
        <f>SUM(D41:D42)</f>
        <v>87540790</v>
      </c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4" ht="21" customHeight="1" x14ac:dyDescent="0.3">
      <c r="A41" s="231" t="s">
        <v>87</v>
      </c>
      <c r="B41" s="232"/>
      <c r="C41" s="10" t="s">
        <v>89</v>
      </c>
      <c r="D41" s="11">
        <f>D13+D15+D19+D21+D23+D25+D27+D31+D17+D29</f>
        <v>80086480</v>
      </c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14" ht="20.25" customHeight="1" x14ac:dyDescent="0.3">
      <c r="A42" s="231" t="s">
        <v>87</v>
      </c>
      <c r="B42" s="232"/>
      <c r="C42" s="10" t="s">
        <v>90</v>
      </c>
      <c r="D42" s="11">
        <f>D35+D36+D38</f>
        <v>7454310</v>
      </c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ht="14.4" x14ac:dyDescent="0.3">
      <c r="A43" s="10"/>
      <c r="B43" s="10"/>
      <c r="C43" s="10"/>
      <c r="D43" s="1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4" ht="21.75" customHeight="1" x14ac:dyDescent="0.3">
      <c r="A44" s="1"/>
      <c r="B44" s="1"/>
      <c r="C44" s="1"/>
      <c r="D44" s="197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1:14" ht="21" customHeight="1" x14ac:dyDescent="0.3">
      <c r="A45" s="223" t="s">
        <v>91</v>
      </c>
      <c r="B45" s="223"/>
      <c r="C45" s="223"/>
      <c r="D45" s="223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 ht="14.4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14" ht="132.75" customHeight="1" x14ac:dyDescent="0.3">
      <c r="A47" s="4" t="s">
        <v>92</v>
      </c>
      <c r="B47" s="4" t="s">
        <v>93</v>
      </c>
      <c r="C47" s="4" t="s">
        <v>94</v>
      </c>
      <c r="D47" s="5" t="s">
        <v>5</v>
      </c>
      <c r="E47" s="6"/>
      <c r="F47" s="6"/>
      <c r="G47" s="6"/>
      <c r="H47" s="6"/>
      <c r="I47" s="6"/>
      <c r="J47" s="6"/>
      <c r="K47" s="1"/>
      <c r="L47" s="1"/>
      <c r="M47" s="1"/>
      <c r="N47" s="1"/>
    </row>
    <row r="48" spans="1:14" ht="18.75" customHeight="1" x14ac:dyDescent="0.3">
      <c r="A48" s="5">
        <v>1</v>
      </c>
      <c r="B48" s="5">
        <v>2</v>
      </c>
      <c r="C48" s="5">
        <v>3</v>
      </c>
      <c r="D48" s="5">
        <v>4</v>
      </c>
      <c r="E48" s="1"/>
      <c r="F48" s="1"/>
      <c r="G48" s="1"/>
      <c r="H48" s="1"/>
      <c r="I48" s="1"/>
      <c r="J48" s="1"/>
      <c r="K48" s="1"/>
      <c r="L48" s="1"/>
      <c r="M48" s="1"/>
      <c r="N48" s="1"/>
    </row>
    <row r="49" spans="1:14" ht="30" customHeight="1" x14ac:dyDescent="0.3">
      <c r="A49" s="233" t="s">
        <v>84</v>
      </c>
      <c r="B49" s="233"/>
      <c r="C49" s="233"/>
      <c r="D49" s="233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4" ht="36.75" customHeight="1" x14ac:dyDescent="0.3">
      <c r="A50" s="159" t="s">
        <v>248</v>
      </c>
      <c r="B50" s="160">
        <v>9800</v>
      </c>
      <c r="C50" s="161" t="s">
        <v>250</v>
      </c>
      <c r="D50" s="162">
        <f>D51</f>
        <v>382038</v>
      </c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1:14" ht="22.5" customHeight="1" x14ac:dyDescent="0.3">
      <c r="A51" s="163" t="s">
        <v>261</v>
      </c>
      <c r="B51" s="164">
        <v>9800</v>
      </c>
      <c r="C51" s="165" t="s">
        <v>85</v>
      </c>
      <c r="D51" s="166">
        <f>50000+182038+150000</f>
        <v>382038</v>
      </c>
      <c r="E51" s="1"/>
      <c r="F51" s="1"/>
      <c r="G51" s="1"/>
      <c r="H51" s="1"/>
      <c r="I51" s="1"/>
      <c r="J51" s="1"/>
      <c r="K51" s="1"/>
      <c r="L51" s="1"/>
      <c r="M51" s="1"/>
      <c r="N51" s="1"/>
    </row>
    <row r="52" spans="1:14" ht="14.4" x14ac:dyDescent="0.3">
      <c r="A52" s="159" t="s">
        <v>244</v>
      </c>
      <c r="B52" s="160">
        <v>9150</v>
      </c>
      <c r="C52" s="161" t="s">
        <v>247</v>
      </c>
      <c r="D52" s="162">
        <f>D53</f>
        <v>3000000</v>
      </c>
      <c r="E52" s="1"/>
      <c r="F52" s="1"/>
      <c r="G52" s="1"/>
      <c r="H52" s="1"/>
      <c r="I52" s="1"/>
      <c r="J52" s="1"/>
      <c r="K52" s="1"/>
      <c r="L52" s="1"/>
      <c r="M52" s="1"/>
      <c r="N52" s="1"/>
    </row>
    <row r="53" spans="1:14" ht="14.4" x14ac:dyDescent="0.3">
      <c r="A53" s="167" t="s">
        <v>259</v>
      </c>
      <c r="B53" s="168">
        <v>9150</v>
      </c>
      <c r="C53" s="169" t="s">
        <v>260</v>
      </c>
      <c r="D53" s="170">
        <v>3000000</v>
      </c>
      <c r="E53" s="1"/>
      <c r="F53" s="1"/>
      <c r="G53" s="1"/>
      <c r="H53" s="1"/>
      <c r="I53" s="1"/>
      <c r="J53" s="1"/>
      <c r="K53" s="1"/>
      <c r="L53" s="1"/>
      <c r="M53" s="1"/>
      <c r="N53" s="1"/>
    </row>
    <row r="54" spans="1:14" ht="14.4" x14ac:dyDescent="0.3">
      <c r="A54" s="215" t="s">
        <v>86</v>
      </c>
      <c r="B54" s="216"/>
      <c r="C54" s="216"/>
      <c r="D54" s="217"/>
      <c r="E54" s="1"/>
      <c r="F54" s="1"/>
      <c r="G54" s="1"/>
      <c r="H54" s="1"/>
      <c r="I54" s="1"/>
      <c r="J54" s="1"/>
      <c r="K54" s="1"/>
      <c r="L54" s="1"/>
      <c r="M54" s="1"/>
      <c r="N54" s="1"/>
    </row>
    <row r="55" spans="1:14" ht="14.4" x14ac:dyDescent="0.3">
      <c r="A55" s="159" t="s">
        <v>401</v>
      </c>
      <c r="B55" s="160">
        <v>9770</v>
      </c>
      <c r="C55" s="161" t="s">
        <v>224</v>
      </c>
      <c r="D55" s="162">
        <f>D56</f>
        <v>1219500</v>
      </c>
      <c r="E55" s="1"/>
      <c r="F55" s="1"/>
      <c r="G55" s="1"/>
      <c r="H55" s="1"/>
      <c r="I55" s="1"/>
      <c r="J55" s="1"/>
      <c r="K55" s="1"/>
      <c r="L55" s="1"/>
      <c r="M55" s="1"/>
      <c r="N55" s="1"/>
    </row>
    <row r="56" spans="1:14" ht="14.4" x14ac:dyDescent="0.3">
      <c r="A56" s="167" t="s">
        <v>259</v>
      </c>
      <c r="B56" s="168">
        <v>9770</v>
      </c>
      <c r="C56" s="169" t="s">
        <v>260</v>
      </c>
      <c r="D56" s="170">
        <v>1219500</v>
      </c>
      <c r="E56" s="1"/>
      <c r="F56" s="1"/>
      <c r="G56" s="1"/>
      <c r="H56" s="1"/>
      <c r="I56" s="1"/>
      <c r="J56" s="1"/>
      <c r="K56" s="1"/>
      <c r="L56" s="1"/>
      <c r="M56" s="1"/>
      <c r="N56" s="1"/>
    </row>
    <row r="57" spans="1:14" ht="14.4" x14ac:dyDescent="0.3">
      <c r="A57" s="12" t="s">
        <v>87</v>
      </c>
      <c r="B57" s="12" t="s">
        <v>87</v>
      </c>
      <c r="C57" s="9" t="s">
        <v>88</v>
      </c>
      <c r="D57" s="8">
        <f>D58+D59</f>
        <v>4601538</v>
      </c>
      <c r="E57" s="1"/>
      <c r="F57" s="1"/>
      <c r="G57" s="1"/>
      <c r="H57" s="1"/>
      <c r="I57" s="1"/>
      <c r="J57" s="1"/>
      <c r="K57" s="1"/>
      <c r="L57" s="1"/>
      <c r="M57" s="1"/>
      <c r="N57" s="1"/>
    </row>
    <row r="58" spans="1:14" ht="14.4" x14ac:dyDescent="0.3">
      <c r="A58" s="12" t="s">
        <v>87</v>
      </c>
      <c r="B58" s="12" t="s">
        <v>87</v>
      </c>
      <c r="C58" s="10" t="s">
        <v>89</v>
      </c>
      <c r="D58" s="11">
        <f>D50+D52</f>
        <v>3382038</v>
      </c>
      <c r="E58" s="1"/>
      <c r="F58" s="1"/>
      <c r="G58" s="1"/>
      <c r="H58" s="1"/>
      <c r="I58" s="1"/>
      <c r="J58" s="1"/>
      <c r="K58" s="1"/>
      <c r="L58" s="1"/>
      <c r="M58" s="1"/>
      <c r="N58" s="1"/>
    </row>
    <row r="59" spans="1:14" ht="14.4" x14ac:dyDescent="0.3">
      <c r="A59" s="12" t="s">
        <v>87</v>
      </c>
      <c r="B59" s="12" t="s">
        <v>87</v>
      </c>
      <c r="C59" s="10" t="s">
        <v>90</v>
      </c>
      <c r="D59" s="11">
        <f>D56</f>
        <v>1219500</v>
      </c>
      <c r="E59" s="1"/>
      <c r="F59" s="1"/>
      <c r="G59" s="1"/>
      <c r="H59" s="1"/>
      <c r="I59" s="1"/>
      <c r="J59" s="1"/>
      <c r="K59" s="1"/>
      <c r="L59" s="1"/>
      <c r="M59" s="1"/>
      <c r="N59" s="1"/>
    </row>
    <row r="60" spans="1:14" ht="14.4" x14ac:dyDescent="0.3">
      <c r="A60" s="10"/>
      <c r="B60" s="10"/>
      <c r="C60" s="10"/>
      <c r="D60" s="11"/>
      <c r="E60" s="1"/>
      <c r="F60" s="1"/>
      <c r="G60" s="1"/>
      <c r="H60" s="1"/>
      <c r="I60" s="1"/>
      <c r="J60" s="1"/>
      <c r="K60" s="1"/>
      <c r="L60" s="1"/>
      <c r="M60" s="1"/>
      <c r="N60" s="1"/>
    </row>
    <row r="61" spans="1:14" ht="14.4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</row>
    <row r="62" spans="1:14" ht="14.4" x14ac:dyDescent="0.3">
      <c r="A62" s="13" t="s">
        <v>75</v>
      </c>
      <c r="B62" s="13"/>
      <c r="C62" s="1"/>
      <c r="D62" s="14" t="s">
        <v>76</v>
      </c>
      <c r="E62" s="15"/>
      <c r="G62" s="1"/>
      <c r="H62" s="1"/>
      <c r="I62" s="1"/>
      <c r="J62" s="1"/>
      <c r="K62" s="1"/>
      <c r="L62" s="1"/>
      <c r="M62" s="1"/>
      <c r="N62" s="1"/>
    </row>
    <row r="63" spans="1:14" ht="14.4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</row>
    <row r="64" spans="1:14" ht="14.4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</row>
    <row r="65" spans="1:14" ht="14.4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</row>
    <row r="66" spans="1:14" ht="14.4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</row>
    <row r="67" spans="1:14" ht="14.4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</row>
    <row r="68" spans="1:14" ht="14.4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</row>
    <row r="69" spans="1:14" ht="14.4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</row>
    <row r="70" spans="1:14" ht="14.4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</row>
    <row r="71" spans="1:14" ht="14.4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</row>
    <row r="72" spans="1:14" ht="14.4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</row>
  </sheetData>
  <mergeCells count="40">
    <mergeCell ref="A54:D54"/>
    <mergeCell ref="A35:B35"/>
    <mergeCell ref="A40:B40"/>
    <mergeCell ref="A41:B41"/>
    <mergeCell ref="A42:B42"/>
    <mergeCell ref="A45:D45"/>
    <mergeCell ref="A49:D49"/>
    <mergeCell ref="A38:B38"/>
    <mergeCell ref="A39:B39"/>
    <mergeCell ref="A16:B16"/>
    <mergeCell ref="A19:B19"/>
    <mergeCell ref="A20:B20"/>
    <mergeCell ref="A21:B21"/>
    <mergeCell ref="A22:B22"/>
    <mergeCell ref="A18:B18"/>
    <mergeCell ref="A17:B17"/>
    <mergeCell ref="A11:B11"/>
    <mergeCell ref="A12:D12"/>
    <mergeCell ref="A13:B13"/>
    <mergeCell ref="A14:B14"/>
    <mergeCell ref="A15:B15"/>
    <mergeCell ref="A5:D5"/>
    <mergeCell ref="A6:D6"/>
    <mergeCell ref="A7:D7"/>
    <mergeCell ref="A8:D8"/>
    <mergeCell ref="A10:B10"/>
    <mergeCell ref="A34:B34"/>
    <mergeCell ref="A36:B36"/>
    <mergeCell ref="A37:B37"/>
    <mergeCell ref="A23:B23"/>
    <mergeCell ref="A24:B24"/>
    <mergeCell ref="A25:B25"/>
    <mergeCell ref="A26:B26"/>
    <mergeCell ref="A33:D33"/>
    <mergeCell ref="A27:B27"/>
    <mergeCell ref="A28:B28"/>
    <mergeCell ref="A31:B31"/>
    <mergeCell ref="A32:B32"/>
    <mergeCell ref="A29:B29"/>
    <mergeCell ref="A30:B30"/>
  </mergeCells>
  <pageMargins left="0.9055118110236221" right="0.31496062992125984" top="0.35433070866141736" bottom="0.15748031496062992" header="0.31496062992125984" footer="0.31496062992125984"/>
  <pageSetup paperSize="9" scale="6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7A6FC7-6A7F-448A-BE04-29F2F2F7606C}">
  <dimension ref="A1:K23"/>
  <sheetViews>
    <sheetView topLeftCell="B9" zoomScaleNormal="100" zoomScaleSheetLayoutView="80" workbookViewId="0">
      <selection activeCell="L14" sqref="L14"/>
    </sheetView>
  </sheetViews>
  <sheetFormatPr defaultColWidth="7.88671875" defaultRowHeight="13.2" x14ac:dyDescent="0.25"/>
  <cols>
    <col min="1" max="1" width="3.33203125" style="18" hidden="1" customWidth="1"/>
    <col min="2" max="2" width="14.109375" style="18" customWidth="1"/>
    <col min="3" max="3" width="15.33203125" style="18" customWidth="1"/>
    <col min="4" max="4" width="16.33203125" style="18" customWidth="1"/>
    <col min="5" max="5" width="47.5546875" style="18" customWidth="1"/>
    <col min="6" max="6" width="54.109375" style="18" customWidth="1"/>
    <col min="7" max="7" width="15" style="18" customWidth="1"/>
    <col min="8" max="9" width="14.6640625" style="18" customWidth="1"/>
    <col min="10" max="10" width="17.5546875" style="18" customWidth="1"/>
    <col min="11" max="11" width="16.44140625" style="18" customWidth="1"/>
    <col min="12" max="12" width="19.44140625" style="18" customWidth="1"/>
    <col min="13" max="13" width="16.109375" style="18" customWidth="1"/>
    <col min="14" max="14" width="20.44140625" style="18" customWidth="1"/>
    <col min="15" max="257" width="7.88671875" style="18"/>
    <col min="258" max="258" width="0" style="18" hidden="1" customWidth="1"/>
    <col min="259" max="259" width="13" style="18" customWidth="1"/>
    <col min="260" max="260" width="12" style="18" customWidth="1"/>
    <col min="261" max="261" width="13.6640625" style="18" customWidth="1"/>
    <col min="262" max="262" width="41.5546875" style="18" customWidth="1"/>
    <col min="263" max="263" width="57.44140625" style="18" customWidth="1"/>
    <col min="264" max="264" width="14" style="18" customWidth="1"/>
    <col min="265" max="265" width="15.109375" style="18" customWidth="1"/>
    <col min="266" max="266" width="16.109375" style="18" customWidth="1"/>
    <col min="267" max="267" width="18.109375" style="18" customWidth="1"/>
    <col min="268" max="513" width="7.88671875" style="18"/>
    <col min="514" max="514" width="0" style="18" hidden="1" customWidth="1"/>
    <col min="515" max="515" width="13" style="18" customWidth="1"/>
    <col min="516" max="516" width="12" style="18" customWidth="1"/>
    <col min="517" max="517" width="13.6640625" style="18" customWidth="1"/>
    <col min="518" max="518" width="41.5546875" style="18" customWidth="1"/>
    <col min="519" max="519" width="57.44140625" style="18" customWidth="1"/>
    <col min="520" max="520" width="14" style="18" customWidth="1"/>
    <col min="521" max="521" width="15.109375" style="18" customWidth="1"/>
    <col min="522" max="522" width="16.109375" style="18" customWidth="1"/>
    <col min="523" max="523" width="18.109375" style="18" customWidth="1"/>
    <col min="524" max="769" width="7.88671875" style="18"/>
    <col min="770" max="770" width="0" style="18" hidden="1" customWidth="1"/>
    <col min="771" max="771" width="13" style="18" customWidth="1"/>
    <col min="772" max="772" width="12" style="18" customWidth="1"/>
    <col min="773" max="773" width="13.6640625" style="18" customWidth="1"/>
    <col min="774" max="774" width="41.5546875" style="18" customWidth="1"/>
    <col min="775" max="775" width="57.44140625" style="18" customWidth="1"/>
    <col min="776" max="776" width="14" style="18" customWidth="1"/>
    <col min="777" max="777" width="15.109375" style="18" customWidth="1"/>
    <col min="778" max="778" width="16.109375" style="18" customWidth="1"/>
    <col min="779" max="779" width="18.109375" style="18" customWidth="1"/>
    <col min="780" max="1025" width="7.88671875" style="18"/>
    <col min="1026" max="1026" width="0" style="18" hidden="1" customWidth="1"/>
    <col min="1027" max="1027" width="13" style="18" customWidth="1"/>
    <col min="1028" max="1028" width="12" style="18" customWidth="1"/>
    <col min="1029" max="1029" width="13.6640625" style="18" customWidth="1"/>
    <col min="1030" max="1030" width="41.5546875" style="18" customWidth="1"/>
    <col min="1031" max="1031" width="57.44140625" style="18" customWidth="1"/>
    <col min="1032" max="1032" width="14" style="18" customWidth="1"/>
    <col min="1033" max="1033" width="15.109375" style="18" customWidth="1"/>
    <col min="1034" max="1034" width="16.109375" style="18" customWidth="1"/>
    <col min="1035" max="1035" width="18.109375" style="18" customWidth="1"/>
    <col min="1036" max="1281" width="7.88671875" style="18"/>
    <col min="1282" max="1282" width="0" style="18" hidden="1" customWidth="1"/>
    <col min="1283" max="1283" width="13" style="18" customWidth="1"/>
    <col min="1284" max="1284" width="12" style="18" customWidth="1"/>
    <col min="1285" max="1285" width="13.6640625" style="18" customWidth="1"/>
    <col min="1286" max="1286" width="41.5546875" style="18" customWidth="1"/>
    <col min="1287" max="1287" width="57.44140625" style="18" customWidth="1"/>
    <col min="1288" max="1288" width="14" style="18" customWidth="1"/>
    <col min="1289" max="1289" width="15.109375" style="18" customWidth="1"/>
    <col min="1290" max="1290" width="16.109375" style="18" customWidth="1"/>
    <col min="1291" max="1291" width="18.109375" style="18" customWidth="1"/>
    <col min="1292" max="1537" width="7.88671875" style="18"/>
    <col min="1538" max="1538" width="0" style="18" hidden="1" customWidth="1"/>
    <col min="1539" max="1539" width="13" style="18" customWidth="1"/>
    <col min="1540" max="1540" width="12" style="18" customWidth="1"/>
    <col min="1541" max="1541" width="13.6640625" style="18" customWidth="1"/>
    <col min="1542" max="1542" width="41.5546875" style="18" customWidth="1"/>
    <col min="1543" max="1543" width="57.44140625" style="18" customWidth="1"/>
    <col min="1544" max="1544" width="14" style="18" customWidth="1"/>
    <col min="1545" max="1545" width="15.109375" style="18" customWidth="1"/>
    <col min="1546" max="1546" width="16.109375" style="18" customWidth="1"/>
    <col min="1547" max="1547" width="18.109375" style="18" customWidth="1"/>
    <col min="1548" max="1793" width="7.88671875" style="18"/>
    <col min="1794" max="1794" width="0" style="18" hidden="1" customWidth="1"/>
    <col min="1795" max="1795" width="13" style="18" customWidth="1"/>
    <col min="1796" max="1796" width="12" style="18" customWidth="1"/>
    <col min="1797" max="1797" width="13.6640625" style="18" customWidth="1"/>
    <col min="1798" max="1798" width="41.5546875" style="18" customWidth="1"/>
    <col min="1799" max="1799" width="57.44140625" style="18" customWidth="1"/>
    <col min="1800" max="1800" width="14" style="18" customWidth="1"/>
    <col min="1801" max="1801" width="15.109375" style="18" customWidth="1"/>
    <col min="1802" max="1802" width="16.109375" style="18" customWidth="1"/>
    <col min="1803" max="1803" width="18.109375" style="18" customWidth="1"/>
    <col min="1804" max="2049" width="7.88671875" style="18"/>
    <col min="2050" max="2050" width="0" style="18" hidden="1" customWidth="1"/>
    <col min="2051" max="2051" width="13" style="18" customWidth="1"/>
    <col min="2052" max="2052" width="12" style="18" customWidth="1"/>
    <col min="2053" max="2053" width="13.6640625" style="18" customWidth="1"/>
    <col min="2054" max="2054" width="41.5546875" style="18" customWidth="1"/>
    <col min="2055" max="2055" width="57.44140625" style="18" customWidth="1"/>
    <col min="2056" max="2056" width="14" style="18" customWidth="1"/>
    <col min="2057" max="2057" width="15.109375" style="18" customWidth="1"/>
    <col min="2058" max="2058" width="16.109375" style="18" customWidth="1"/>
    <col min="2059" max="2059" width="18.109375" style="18" customWidth="1"/>
    <col min="2060" max="2305" width="7.88671875" style="18"/>
    <col min="2306" max="2306" width="0" style="18" hidden="1" customWidth="1"/>
    <col min="2307" max="2307" width="13" style="18" customWidth="1"/>
    <col min="2308" max="2308" width="12" style="18" customWidth="1"/>
    <col min="2309" max="2309" width="13.6640625" style="18" customWidth="1"/>
    <col min="2310" max="2310" width="41.5546875" style="18" customWidth="1"/>
    <col min="2311" max="2311" width="57.44140625" style="18" customWidth="1"/>
    <col min="2312" max="2312" width="14" style="18" customWidth="1"/>
    <col min="2313" max="2313" width="15.109375" style="18" customWidth="1"/>
    <col min="2314" max="2314" width="16.109375" style="18" customWidth="1"/>
    <col min="2315" max="2315" width="18.109375" style="18" customWidth="1"/>
    <col min="2316" max="2561" width="7.88671875" style="18"/>
    <col min="2562" max="2562" width="0" style="18" hidden="1" customWidth="1"/>
    <col min="2563" max="2563" width="13" style="18" customWidth="1"/>
    <col min="2564" max="2564" width="12" style="18" customWidth="1"/>
    <col min="2565" max="2565" width="13.6640625" style="18" customWidth="1"/>
    <col min="2566" max="2566" width="41.5546875" style="18" customWidth="1"/>
    <col min="2567" max="2567" width="57.44140625" style="18" customWidth="1"/>
    <col min="2568" max="2568" width="14" style="18" customWidth="1"/>
    <col min="2569" max="2569" width="15.109375" style="18" customWidth="1"/>
    <col min="2570" max="2570" width="16.109375" style="18" customWidth="1"/>
    <col min="2571" max="2571" width="18.109375" style="18" customWidth="1"/>
    <col min="2572" max="2817" width="7.88671875" style="18"/>
    <col min="2818" max="2818" width="0" style="18" hidden="1" customWidth="1"/>
    <col min="2819" max="2819" width="13" style="18" customWidth="1"/>
    <col min="2820" max="2820" width="12" style="18" customWidth="1"/>
    <col min="2821" max="2821" width="13.6640625" style="18" customWidth="1"/>
    <col min="2822" max="2822" width="41.5546875" style="18" customWidth="1"/>
    <col min="2823" max="2823" width="57.44140625" style="18" customWidth="1"/>
    <col min="2824" max="2824" width="14" style="18" customWidth="1"/>
    <col min="2825" max="2825" width="15.109375" style="18" customWidth="1"/>
    <col min="2826" max="2826" width="16.109375" style="18" customWidth="1"/>
    <col min="2827" max="2827" width="18.109375" style="18" customWidth="1"/>
    <col min="2828" max="3073" width="7.88671875" style="18"/>
    <col min="3074" max="3074" width="0" style="18" hidden="1" customWidth="1"/>
    <col min="3075" max="3075" width="13" style="18" customWidth="1"/>
    <col min="3076" max="3076" width="12" style="18" customWidth="1"/>
    <col min="3077" max="3077" width="13.6640625" style="18" customWidth="1"/>
    <col min="3078" max="3078" width="41.5546875" style="18" customWidth="1"/>
    <col min="3079" max="3079" width="57.44140625" style="18" customWidth="1"/>
    <col min="3080" max="3080" width="14" style="18" customWidth="1"/>
    <col min="3081" max="3081" width="15.109375" style="18" customWidth="1"/>
    <col min="3082" max="3082" width="16.109375" style="18" customWidth="1"/>
    <col min="3083" max="3083" width="18.109375" style="18" customWidth="1"/>
    <col min="3084" max="3329" width="7.88671875" style="18"/>
    <col min="3330" max="3330" width="0" style="18" hidden="1" customWidth="1"/>
    <col min="3331" max="3331" width="13" style="18" customWidth="1"/>
    <col min="3332" max="3332" width="12" style="18" customWidth="1"/>
    <col min="3333" max="3333" width="13.6640625" style="18" customWidth="1"/>
    <col min="3334" max="3334" width="41.5546875" style="18" customWidth="1"/>
    <col min="3335" max="3335" width="57.44140625" style="18" customWidth="1"/>
    <col min="3336" max="3336" width="14" style="18" customWidth="1"/>
    <col min="3337" max="3337" width="15.109375" style="18" customWidth="1"/>
    <col min="3338" max="3338" width="16.109375" style="18" customWidth="1"/>
    <col min="3339" max="3339" width="18.109375" style="18" customWidth="1"/>
    <col min="3340" max="3585" width="7.88671875" style="18"/>
    <col min="3586" max="3586" width="0" style="18" hidden="1" customWidth="1"/>
    <col min="3587" max="3587" width="13" style="18" customWidth="1"/>
    <col min="3588" max="3588" width="12" style="18" customWidth="1"/>
    <col min="3589" max="3589" width="13.6640625" style="18" customWidth="1"/>
    <col min="3590" max="3590" width="41.5546875" style="18" customWidth="1"/>
    <col min="3591" max="3591" width="57.44140625" style="18" customWidth="1"/>
    <col min="3592" max="3592" width="14" style="18" customWidth="1"/>
    <col min="3593" max="3593" width="15.109375" style="18" customWidth="1"/>
    <col min="3594" max="3594" width="16.109375" style="18" customWidth="1"/>
    <col min="3595" max="3595" width="18.109375" style="18" customWidth="1"/>
    <col min="3596" max="3841" width="7.88671875" style="18"/>
    <col min="3842" max="3842" width="0" style="18" hidden="1" customWidth="1"/>
    <col min="3843" max="3843" width="13" style="18" customWidth="1"/>
    <col min="3844" max="3844" width="12" style="18" customWidth="1"/>
    <col min="3845" max="3845" width="13.6640625" style="18" customWidth="1"/>
    <col min="3846" max="3846" width="41.5546875" style="18" customWidth="1"/>
    <col min="3847" max="3847" width="57.44140625" style="18" customWidth="1"/>
    <col min="3848" max="3848" width="14" style="18" customWidth="1"/>
    <col min="3849" max="3849" width="15.109375" style="18" customWidth="1"/>
    <col min="3850" max="3850" width="16.109375" style="18" customWidth="1"/>
    <col min="3851" max="3851" width="18.109375" style="18" customWidth="1"/>
    <col min="3852" max="4097" width="7.88671875" style="18"/>
    <col min="4098" max="4098" width="0" style="18" hidden="1" customWidth="1"/>
    <col min="4099" max="4099" width="13" style="18" customWidth="1"/>
    <col min="4100" max="4100" width="12" style="18" customWidth="1"/>
    <col min="4101" max="4101" width="13.6640625" style="18" customWidth="1"/>
    <col min="4102" max="4102" width="41.5546875" style="18" customWidth="1"/>
    <col min="4103" max="4103" width="57.44140625" style="18" customWidth="1"/>
    <col min="4104" max="4104" width="14" style="18" customWidth="1"/>
    <col min="4105" max="4105" width="15.109375" style="18" customWidth="1"/>
    <col min="4106" max="4106" width="16.109375" style="18" customWidth="1"/>
    <col min="4107" max="4107" width="18.109375" style="18" customWidth="1"/>
    <col min="4108" max="4353" width="7.88671875" style="18"/>
    <col min="4354" max="4354" width="0" style="18" hidden="1" customWidth="1"/>
    <col min="4355" max="4355" width="13" style="18" customWidth="1"/>
    <col min="4356" max="4356" width="12" style="18" customWidth="1"/>
    <col min="4357" max="4357" width="13.6640625" style="18" customWidth="1"/>
    <col min="4358" max="4358" width="41.5546875" style="18" customWidth="1"/>
    <col min="4359" max="4359" width="57.44140625" style="18" customWidth="1"/>
    <col min="4360" max="4360" width="14" style="18" customWidth="1"/>
    <col min="4361" max="4361" width="15.109375" style="18" customWidth="1"/>
    <col min="4362" max="4362" width="16.109375" style="18" customWidth="1"/>
    <col min="4363" max="4363" width="18.109375" style="18" customWidth="1"/>
    <col min="4364" max="4609" width="7.88671875" style="18"/>
    <col min="4610" max="4610" width="0" style="18" hidden="1" customWidth="1"/>
    <col min="4611" max="4611" width="13" style="18" customWidth="1"/>
    <col min="4612" max="4612" width="12" style="18" customWidth="1"/>
    <col min="4613" max="4613" width="13.6640625" style="18" customWidth="1"/>
    <col min="4614" max="4614" width="41.5546875" style="18" customWidth="1"/>
    <col min="4615" max="4615" width="57.44140625" style="18" customWidth="1"/>
    <col min="4616" max="4616" width="14" style="18" customWidth="1"/>
    <col min="4617" max="4617" width="15.109375" style="18" customWidth="1"/>
    <col min="4618" max="4618" width="16.109375" style="18" customWidth="1"/>
    <col min="4619" max="4619" width="18.109375" style="18" customWidth="1"/>
    <col min="4620" max="4865" width="7.88671875" style="18"/>
    <col min="4866" max="4866" width="0" style="18" hidden="1" customWidth="1"/>
    <col min="4867" max="4867" width="13" style="18" customWidth="1"/>
    <col min="4868" max="4868" width="12" style="18" customWidth="1"/>
    <col min="4869" max="4869" width="13.6640625" style="18" customWidth="1"/>
    <col min="4870" max="4870" width="41.5546875" style="18" customWidth="1"/>
    <col min="4871" max="4871" width="57.44140625" style="18" customWidth="1"/>
    <col min="4872" max="4872" width="14" style="18" customWidth="1"/>
    <col min="4873" max="4873" width="15.109375" style="18" customWidth="1"/>
    <col min="4874" max="4874" width="16.109375" style="18" customWidth="1"/>
    <col min="4875" max="4875" width="18.109375" style="18" customWidth="1"/>
    <col min="4876" max="5121" width="7.88671875" style="18"/>
    <col min="5122" max="5122" width="0" style="18" hidden="1" customWidth="1"/>
    <col min="5123" max="5123" width="13" style="18" customWidth="1"/>
    <col min="5124" max="5124" width="12" style="18" customWidth="1"/>
    <col min="5125" max="5125" width="13.6640625" style="18" customWidth="1"/>
    <col min="5126" max="5126" width="41.5546875" style="18" customWidth="1"/>
    <col min="5127" max="5127" width="57.44140625" style="18" customWidth="1"/>
    <col min="5128" max="5128" width="14" style="18" customWidth="1"/>
    <col min="5129" max="5129" width="15.109375" style="18" customWidth="1"/>
    <col min="5130" max="5130" width="16.109375" style="18" customWidth="1"/>
    <col min="5131" max="5131" width="18.109375" style="18" customWidth="1"/>
    <col min="5132" max="5377" width="7.88671875" style="18"/>
    <col min="5378" max="5378" width="0" style="18" hidden="1" customWidth="1"/>
    <col min="5379" max="5379" width="13" style="18" customWidth="1"/>
    <col min="5380" max="5380" width="12" style="18" customWidth="1"/>
    <col min="5381" max="5381" width="13.6640625" style="18" customWidth="1"/>
    <col min="5382" max="5382" width="41.5546875" style="18" customWidth="1"/>
    <col min="5383" max="5383" width="57.44140625" style="18" customWidth="1"/>
    <col min="5384" max="5384" width="14" style="18" customWidth="1"/>
    <col min="5385" max="5385" width="15.109375" style="18" customWidth="1"/>
    <col min="5386" max="5386" width="16.109375" style="18" customWidth="1"/>
    <col min="5387" max="5387" width="18.109375" style="18" customWidth="1"/>
    <col min="5388" max="5633" width="7.88671875" style="18"/>
    <col min="5634" max="5634" width="0" style="18" hidden="1" customWidth="1"/>
    <col min="5635" max="5635" width="13" style="18" customWidth="1"/>
    <col min="5636" max="5636" width="12" style="18" customWidth="1"/>
    <col min="5637" max="5637" width="13.6640625" style="18" customWidth="1"/>
    <col min="5638" max="5638" width="41.5546875" style="18" customWidth="1"/>
    <col min="5639" max="5639" width="57.44140625" style="18" customWidth="1"/>
    <col min="5640" max="5640" width="14" style="18" customWidth="1"/>
    <col min="5641" max="5641" width="15.109375" style="18" customWidth="1"/>
    <col min="5642" max="5642" width="16.109375" style="18" customWidth="1"/>
    <col min="5643" max="5643" width="18.109375" style="18" customWidth="1"/>
    <col min="5644" max="5889" width="7.88671875" style="18"/>
    <col min="5890" max="5890" width="0" style="18" hidden="1" customWidth="1"/>
    <col min="5891" max="5891" width="13" style="18" customWidth="1"/>
    <col min="5892" max="5892" width="12" style="18" customWidth="1"/>
    <col min="5893" max="5893" width="13.6640625" style="18" customWidth="1"/>
    <col min="5894" max="5894" width="41.5546875" style="18" customWidth="1"/>
    <col min="5895" max="5895" width="57.44140625" style="18" customWidth="1"/>
    <col min="5896" max="5896" width="14" style="18" customWidth="1"/>
    <col min="5897" max="5897" width="15.109375" style="18" customWidth="1"/>
    <col min="5898" max="5898" width="16.109375" style="18" customWidth="1"/>
    <col min="5899" max="5899" width="18.109375" style="18" customWidth="1"/>
    <col min="5900" max="6145" width="7.88671875" style="18"/>
    <col min="6146" max="6146" width="0" style="18" hidden="1" customWidth="1"/>
    <col min="6147" max="6147" width="13" style="18" customWidth="1"/>
    <col min="6148" max="6148" width="12" style="18" customWidth="1"/>
    <col min="6149" max="6149" width="13.6640625" style="18" customWidth="1"/>
    <col min="6150" max="6150" width="41.5546875" style="18" customWidth="1"/>
    <col min="6151" max="6151" width="57.44140625" style="18" customWidth="1"/>
    <col min="6152" max="6152" width="14" style="18" customWidth="1"/>
    <col min="6153" max="6153" width="15.109375" style="18" customWidth="1"/>
    <col min="6154" max="6154" width="16.109375" style="18" customWidth="1"/>
    <col min="6155" max="6155" width="18.109375" style="18" customWidth="1"/>
    <col min="6156" max="6401" width="7.88671875" style="18"/>
    <col min="6402" max="6402" width="0" style="18" hidden="1" customWidth="1"/>
    <col min="6403" max="6403" width="13" style="18" customWidth="1"/>
    <col min="6404" max="6404" width="12" style="18" customWidth="1"/>
    <col min="6405" max="6405" width="13.6640625" style="18" customWidth="1"/>
    <col min="6406" max="6406" width="41.5546875" style="18" customWidth="1"/>
    <col min="6407" max="6407" width="57.44140625" style="18" customWidth="1"/>
    <col min="6408" max="6408" width="14" style="18" customWidth="1"/>
    <col min="6409" max="6409" width="15.109375" style="18" customWidth="1"/>
    <col min="6410" max="6410" width="16.109375" style="18" customWidth="1"/>
    <col min="6411" max="6411" width="18.109375" style="18" customWidth="1"/>
    <col min="6412" max="6657" width="7.88671875" style="18"/>
    <col min="6658" max="6658" width="0" style="18" hidden="1" customWidth="1"/>
    <col min="6659" max="6659" width="13" style="18" customWidth="1"/>
    <col min="6660" max="6660" width="12" style="18" customWidth="1"/>
    <col min="6661" max="6661" width="13.6640625" style="18" customWidth="1"/>
    <col min="6662" max="6662" width="41.5546875" style="18" customWidth="1"/>
    <col min="6663" max="6663" width="57.44140625" style="18" customWidth="1"/>
    <col min="6664" max="6664" width="14" style="18" customWidth="1"/>
    <col min="6665" max="6665" width="15.109375" style="18" customWidth="1"/>
    <col min="6666" max="6666" width="16.109375" style="18" customWidth="1"/>
    <col min="6667" max="6667" width="18.109375" style="18" customWidth="1"/>
    <col min="6668" max="6913" width="7.88671875" style="18"/>
    <col min="6914" max="6914" width="0" style="18" hidden="1" customWidth="1"/>
    <col min="6915" max="6915" width="13" style="18" customWidth="1"/>
    <col min="6916" max="6916" width="12" style="18" customWidth="1"/>
    <col min="6917" max="6917" width="13.6640625" style="18" customWidth="1"/>
    <col min="6918" max="6918" width="41.5546875" style="18" customWidth="1"/>
    <col min="6919" max="6919" width="57.44140625" style="18" customWidth="1"/>
    <col min="6920" max="6920" width="14" style="18" customWidth="1"/>
    <col min="6921" max="6921" width="15.109375" style="18" customWidth="1"/>
    <col min="6922" max="6922" width="16.109375" style="18" customWidth="1"/>
    <col min="6923" max="6923" width="18.109375" style="18" customWidth="1"/>
    <col min="6924" max="7169" width="7.88671875" style="18"/>
    <col min="7170" max="7170" width="0" style="18" hidden="1" customWidth="1"/>
    <col min="7171" max="7171" width="13" style="18" customWidth="1"/>
    <col min="7172" max="7172" width="12" style="18" customWidth="1"/>
    <col min="7173" max="7173" width="13.6640625" style="18" customWidth="1"/>
    <col min="7174" max="7174" width="41.5546875" style="18" customWidth="1"/>
    <col min="7175" max="7175" width="57.44140625" style="18" customWidth="1"/>
    <col min="7176" max="7176" width="14" style="18" customWidth="1"/>
    <col min="7177" max="7177" width="15.109375" style="18" customWidth="1"/>
    <col min="7178" max="7178" width="16.109375" style="18" customWidth="1"/>
    <col min="7179" max="7179" width="18.109375" style="18" customWidth="1"/>
    <col min="7180" max="7425" width="7.88671875" style="18"/>
    <col min="7426" max="7426" width="0" style="18" hidden="1" customWidth="1"/>
    <col min="7427" max="7427" width="13" style="18" customWidth="1"/>
    <col min="7428" max="7428" width="12" style="18" customWidth="1"/>
    <col min="7429" max="7429" width="13.6640625" style="18" customWidth="1"/>
    <col min="7430" max="7430" width="41.5546875" style="18" customWidth="1"/>
    <col min="7431" max="7431" width="57.44140625" style="18" customWidth="1"/>
    <col min="7432" max="7432" width="14" style="18" customWidth="1"/>
    <col min="7433" max="7433" width="15.109375" style="18" customWidth="1"/>
    <col min="7434" max="7434" width="16.109375" style="18" customWidth="1"/>
    <col min="7435" max="7435" width="18.109375" style="18" customWidth="1"/>
    <col min="7436" max="7681" width="7.88671875" style="18"/>
    <col min="7682" max="7682" width="0" style="18" hidden="1" customWidth="1"/>
    <col min="7683" max="7683" width="13" style="18" customWidth="1"/>
    <col min="7684" max="7684" width="12" style="18" customWidth="1"/>
    <col min="7685" max="7685" width="13.6640625" style="18" customWidth="1"/>
    <col min="7686" max="7686" width="41.5546875" style="18" customWidth="1"/>
    <col min="7687" max="7687" width="57.44140625" style="18" customWidth="1"/>
    <col min="7688" max="7688" width="14" style="18" customWidth="1"/>
    <col min="7689" max="7689" width="15.109375" style="18" customWidth="1"/>
    <col min="7690" max="7690" width="16.109375" style="18" customWidth="1"/>
    <col min="7691" max="7691" width="18.109375" style="18" customWidth="1"/>
    <col min="7692" max="7937" width="7.88671875" style="18"/>
    <col min="7938" max="7938" width="0" style="18" hidden="1" customWidth="1"/>
    <col min="7939" max="7939" width="13" style="18" customWidth="1"/>
    <col min="7940" max="7940" width="12" style="18" customWidth="1"/>
    <col min="7941" max="7941" width="13.6640625" style="18" customWidth="1"/>
    <col min="7942" max="7942" width="41.5546875" style="18" customWidth="1"/>
    <col min="7943" max="7943" width="57.44140625" style="18" customWidth="1"/>
    <col min="7944" max="7944" width="14" style="18" customWidth="1"/>
    <col min="7945" max="7945" width="15.109375" style="18" customWidth="1"/>
    <col min="7946" max="7946" width="16.109375" style="18" customWidth="1"/>
    <col min="7947" max="7947" width="18.109375" style="18" customWidth="1"/>
    <col min="7948" max="8193" width="7.88671875" style="18"/>
    <col min="8194" max="8194" width="0" style="18" hidden="1" customWidth="1"/>
    <col min="8195" max="8195" width="13" style="18" customWidth="1"/>
    <col min="8196" max="8196" width="12" style="18" customWidth="1"/>
    <col min="8197" max="8197" width="13.6640625" style="18" customWidth="1"/>
    <col min="8198" max="8198" width="41.5546875" style="18" customWidth="1"/>
    <col min="8199" max="8199" width="57.44140625" style="18" customWidth="1"/>
    <col min="8200" max="8200" width="14" style="18" customWidth="1"/>
    <col min="8201" max="8201" width="15.109375" style="18" customWidth="1"/>
    <col min="8202" max="8202" width="16.109375" style="18" customWidth="1"/>
    <col min="8203" max="8203" width="18.109375" style="18" customWidth="1"/>
    <col min="8204" max="8449" width="7.88671875" style="18"/>
    <col min="8450" max="8450" width="0" style="18" hidden="1" customWidth="1"/>
    <col min="8451" max="8451" width="13" style="18" customWidth="1"/>
    <col min="8452" max="8452" width="12" style="18" customWidth="1"/>
    <col min="8453" max="8453" width="13.6640625" style="18" customWidth="1"/>
    <col min="8454" max="8454" width="41.5546875" style="18" customWidth="1"/>
    <col min="8455" max="8455" width="57.44140625" style="18" customWidth="1"/>
    <col min="8456" max="8456" width="14" style="18" customWidth="1"/>
    <col min="8457" max="8457" width="15.109375" style="18" customWidth="1"/>
    <col min="8458" max="8458" width="16.109375" style="18" customWidth="1"/>
    <col min="8459" max="8459" width="18.109375" style="18" customWidth="1"/>
    <col min="8460" max="8705" width="7.88671875" style="18"/>
    <col min="8706" max="8706" width="0" style="18" hidden="1" customWidth="1"/>
    <col min="8707" max="8707" width="13" style="18" customWidth="1"/>
    <col min="8708" max="8708" width="12" style="18" customWidth="1"/>
    <col min="8709" max="8709" width="13.6640625" style="18" customWidth="1"/>
    <col min="8710" max="8710" width="41.5546875" style="18" customWidth="1"/>
    <col min="8711" max="8711" width="57.44140625" style="18" customWidth="1"/>
    <col min="8712" max="8712" width="14" style="18" customWidth="1"/>
    <col min="8713" max="8713" width="15.109375" style="18" customWidth="1"/>
    <col min="8714" max="8714" width="16.109375" style="18" customWidth="1"/>
    <col min="8715" max="8715" width="18.109375" style="18" customWidth="1"/>
    <col min="8716" max="8961" width="7.88671875" style="18"/>
    <col min="8962" max="8962" width="0" style="18" hidden="1" customWidth="1"/>
    <col min="8963" max="8963" width="13" style="18" customWidth="1"/>
    <col min="8964" max="8964" width="12" style="18" customWidth="1"/>
    <col min="8965" max="8965" width="13.6640625" style="18" customWidth="1"/>
    <col min="8966" max="8966" width="41.5546875" style="18" customWidth="1"/>
    <col min="8967" max="8967" width="57.44140625" style="18" customWidth="1"/>
    <col min="8968" max="8968" width="14" style="18" customWidth="1"/>
    <col min="8969" max="8969" width="15.109375" style="18" customWidth="1"/>
    <col min="8970" max="8970" width="16.109375" style="18" customWidth="1"/>
    <col min="8971" max="8971" width="18.109375" style="18" customWidth="1"/>
    <col min="8972" max="9217" width="7.88671875" style="18"/>
    <col min="9218" max="9218" width="0" style="18" hidden="1" customWidth="1"/>
    <col min="9219" max="9219" width="13" style="18" customWidth="1"/>
    <col min="9220" max="9220" width="12" style="18" customWidth="1"/>
    <col min="9221" max="9221" width="13.6640625" style="18" customWidth="1"/>
    <col min="9222" max="9222" width="41.5546875" style="18" customWidth="1"/>
    <col min="9223" max="9223" width="57.44140625" style="18" customWidth="1"/>
    <col min="9224" max="9224" width="14" style="18" customWidth="1"/>
    <col min="9225" max="9225" width="15.109375" style="18" customWidth="1"/>
    <col min="9226" max="9226" width="16.109375" style="18" customWidth="1"/>
    <col min="9227" max="9227" width="18.109375" style="18" customWidth="1"/>
    <col min="9228" max="9473" width="7.88671875" style="18"/>
    <col min="9474" max="9474" width="0" style="18" hidden="1" customWidth="1"/>
    <col min="9475" max="9475" width="13" style="18" customWidth="1"/>
    <col min="9476" max="9476" width="12" style="18" customWidth="1"/>
    <col min="9477" max="9477" width="13.6640625" style="18" customWidth="1"/>
    <col min="9478" max="9478" width="41.5546875" style="18" customWidth="1"/>
    <col min="9479" max="9479" width="57.44140625" style="18" customWidth="1"/>
    <col min="9480" max="9480" width="14" style="18" customWidth="1"/>
    <col min="9481" max="9481" width="15.109375" style="18" customWidth="1"/>
    <col min="9482" max="9482" width="16.109375" style="18" customWidth="1"/>
    <col min="9483" max="9483" width="18.109375" style="18" customWidth="1"/>
    <col min="9484" max="9729" width="7.88671875" style="18"/>
    <col min="9730" max="9730" width="0" style="18" hidden="1" customWidth="1"/>
    <col min="9731" max="9731" width="13" style="18" customWidth="1"/>
    <col min="9732" max="9732" width="12" style="18" customWidth="1"/>
    <col min="9733" max="9733" width="13.6640625" style="18" customWidth="1"/>
    <col min="9734" max="9734" width="41.5546875" style="18" customWidth="1"/>
    <col min="9735" max="9735" width="57.44140625" style="18" customWidth="1"/>
    <col min="9736" max="9736" width="14" style="18" customWidth="1"/>
    <col min="9737" max="9737" width="15.109375" style="18" customWidth="1"/>
    <col min="9738" max="9738" width="16.109375" style="18" customWidth="1"/>
    <col min="9739" max="9739" width="18.109375" style="18" customWidth="1"/>
    <col min="9740" max="9985" width="7.88671875" style="18"/>
    <col min="9986" max="9986" width="0" style="18" hidden="1" customWidth="1"/>
    <col min="9987" max="9987" width="13" style="18" customWidth="1"/>
    <col min="9988" max="9988" width="12" style="18" customWidth="1"/>
    <col min="9989" max="9989" width="13.6640625" style="18" customWidth="1"/>
    <col min="9990" max="9990" width="41.5546875" style="18" customWidth="1"/>
    <col min="9991" max="9991" width="57.44140625" style="18" customWidth="1"/>
    <col min="9992" max="9992" width="14" style="18" customWidth="1"/>
    <col min="9993" max="9993" width="15.109375" style="18" customWidth="1"/>
    <col min="9994" max="9994" width="16.109375" style="18" customWidth="1"/>
    <col min="9995" max="9995" width="18.109375" style="18" customWidth="1"/>
    <col min="9996" max="10241" width="7.88671875" style="18"/>
    <col min="10242" max="10242" width="0" style="18" hidden="1" customWidth="1"/>
    <col min="10243" max="10243" width="13" style="18" customWidth="1"/>
    <col min="10244" max="10244" width="12" style="18" customWidth="1"/>
    <col min="10245" max="10245" width="13.6640625" style="18" customWidth="1"/>
    <col min="10246" max="10246" width="41.5546875" style="18" customWidth="1"/>
    <col min="10247" max="10247" width="57.44140625" style="18" customWidth="1"/>
    <col min="10248" max="10248" width="14" style="18" customWidth="1"/>
    <col min="10249" max="10249" width="15.109375" style="18" customWidth="1"/>
    <col min="10250" max="10250" width="16.109375" style="18" customWidth="1"/>
    <col min="10251" max="10251" width="18.109375" style="18" customWidth="1"/>
    <col min="10252" max="10497" width="7.88671875" style="18"/>
    <col min="10498" max="10498" width="0" style="18" hidden="1" customWidth="1"/>
    <col min="10499" max="10499" width="13" style="18" customWidth="1"/>
    <col min="10500" max="10500" width="12" style="18" customWidth="1"/>
    <col min="10501" max="10501" width="13.6640625" style="18" customWidth="1"/>
    <col min="10502" max="10502" width="41.5546875" style="18" customWidth="1"/>
    <col min="10503" max="10503" width="57.44140625" style="18" customWidth="1"/>
    <col min="10504" max="10504" width="14" style="18" customWidth="1"/>
    <col min="10505" max="10505" width="15.109375" style="18" customWidth="1"/>
    <col min="10506" max="10506" width="16.109375" style="18" customWidth="1"/>
    <col min="10507" max="10507" width="18.109375" style="18" customWidth="1"/>
    <col min="10508" max="10753" width="7.88671875" style="18"/>
    <col min="10754" max="10754" width="0" style="18" hidden="1" customWidth="1"/>
    <col min="10755" max="10755" width="13" style="18" customWidth="1"/>
    <col min="10756" max="10756" width="12" style="18" customWidth="1"/>
    <col min="10757" max="10757" width="13.6640625" style="18" customWidth="1"/>
    <col min="10758" max="10758" width="41.5546875" style="18" customWidth="1"/>
    <col min="10759" max="10759" width="57.44140625" style="18" customWidth="1"/>
    <col min="10760" max="10760" width="14" style="18" customWidth="1"/>
    <col min="10761" max="10761" width="15.109375" style="18" customWidth="1"/>
    <col min="10762" max="10762" width="16.109375" style="18" customWidth="1"/>
    <col min="10763" max="10763" width="18.109375" style="18" customWidth="1"/>
    <col min="10764" max="11009" width="7.88671875" style="18"/>
    <col min="11010" max="11010" width="0" style="18" hidden="1" customWidth="1"/>
    <col min="11011" max="11011" width="13" style="18" customWidth="1"/>
    <col min="11012" max="11012" width="12" style="18" customWidth="1"/>
    <col min="11013" max="11013" width="13.6640625" style="18" customWidth="1"/>
    <col min="11014" max="11014" width="41.5546875" style="18" customWidth="1"/>
    <col min="11015" max="11015" width="57.44140625" style="18" customWidth="1"/>
    <col min="11016" max="11016" width="14" style="18" customWidth="1"/>
    <col min="11017" max="11017" width="15.109375" style="18" customWidth="1"/>
    <col min="11018" max="11018" width="16.109375" style="18" customWidth="1"/>
    <col min="11019" max="11019" width="18.109375" style="18" customWidth="1"/>
    <col min="11020" max="11265" width="7.88671875" style="18"/>
    <col min="11266" max="11266" width="0" style="18" hidden="1" customWidth="1"/>
    <col min="11267" max="11267" width="13" style="18" customWidth="1"/>
    <col min="11268" max="11268" width="12" style="18" customWidth="1"/>
    <col min="11269" max="11269" width="13.6640625" style="18" customWidth="1"/>
    <col min="11270" max="11270" width="41.5546875" style="18" customWidth="1"/>
    <col min="11271" max="11271" width="57.44140625" style="18" customWidth="1"/>
    <col min="11272" max="11272" width="14" style="18" customWidth="1"/>
    <col min="11273" max="11273" width="15.109375" style="18" customWidth="1"/>
    <col min="11274" max="11274" width="16.109375" style="18" customWidth="1"/>
    <col min="11275" max="11275" width="18.109375" style="18" customWidth="1"/>
    <col min="11276" max="11521" width="7.88671875" style="18"/>
    <col min="11522" max="11522" width="0" style="18" hidden="1" customWidth="1"/>
    <col min="11523" max="11523" width="13" style="18" customWidth="1"/>
    <col min="11524" max="11524" width="12" style="18" customWidth="1"/>
    <col min="11525" max="11525" width="13.6640625" style="18" customWidth="1"/>
    <col min="11526" max="11526" width="41.5546875" style="18" customWidth="1"/>
    <col min="11527" max="11527" width="57.44140625" style="18" customWidth="1"/>
    <col min="11528" max="11528" width="14" style="18" customWidth="1"/>
    <col min="11529" max="11529" width="15.109375" style="18" customWidth="1"/>
    <col min="11530" max="11530" width="16.109375" style="18" customWidth="1"/>
    <col min="11531" max="11531" width="18.109375" style="18" customWidth="1"/>
    <col min="11532" max="11777" width="7.88671875" style="18"/>
    <col min="11778" max="11778" width="0" style="18" hidden="1" customWidth="1"/>
    <col min="11779" max="11779" width="13" style="18" customWidth="1"/>
    <col min="11780" max="11780" width="12" style="18" customWidth="1"/>
    <col min="11781" max="11781" width="13.6640625" style="18" customWidth="1"/>
    <col min="11782" max="11782" width="41.5546875" style="18" customWidth="1"/>
    <col min="11783" max="11783" width="57.44140625" style="18" customWidth="1"/>
    <col min="11784" max="11784" width="14" style="18" customWidth="1"/>
    <col min="11785" max="11785" width="15.109375" style="18" customWidth="1"/>
    <col min="11786" max="11786" width="16.109375" style="18" customWidth="1"/>
    <col min="11787" max="11787" width="18.109375" style="18" customWidth="1"/>
    <col min="11788" max="12033" width="7.88671875" style="18"/>
    <col min="12034" max="12034" width="0" style="18" hidden="1" customWidth="1"/>
    <col min="12035" max="12035" width="13" style="18" customWidth="1"/>
    <col min="12036" max="12036" width="12" style="18" customWidth="1"/>
    <col min="12037" max="12037" width="13.6640625" style="18" customWidth="1"/>
    <col min="12038" max="12038" width="41.5546875" style="18" customWidth="1"/>
    <col min="12039" max="12039" width="57.44140625" style="18" customWidth="1"/>
    <col min="12040" max="12040" width="14" style="18" customWidth="1"/>
    <col min="12041" max="12041" width="15.109375" style="18" customWidth="1"/>
    <col min="12042" max="12042" width="16.109375" style="18" customWidth="1"/>
    <col min="12043" max="12043" width="18.109375" style="18" customWidth="1"/>
    <col min="12044" max="12289" width="7.88671875" style="18"/>
    <col min="12290" max="12290" width="0" style="18" hidden="1" customWidth="1"/>
    <col min="12291" max="12291" width="13" style="18" customWidth="1"/>
    <col min="12292" max="12292" width="12" style="18" customWidth="1"/>
    <col min="12293" max="12293" width="13.6640625" style="18" customWidth="1"/>
    <col min="12294" max="12294" width="41.5546875" style="18" customWidth="1"/>
    <col min="12295" max="12295" width="57.44140625" style="18" customWidth="1"/>
    <col min="12296" max="12296" width="14" style="18" customWidth="1"/>
    <col min="12297" max="12297" width="15.109375" style="18" customWidth="1"/>
    <col min="12298" max="12298" width="16.109375" style="18" customWidth="1"/>
    <col min="12299" max="12299" width="18.109375" style="18" customWidth="1"/>
    <col min="12300" max="12545" width="7.88671875" style="18"/>
    <col min="12546" max="12546" width="0" style="18" hidden="1" customWidth="1"/>
    <col min="12547" max="12547" width="13" style="18" customWidth="1"/>
    <col min="12548" max="12548" width="12" style="18" customWidth="1"/>
    <col min="12549" max="12549" width="13.6640625" style="18" customWidth="1"/>
    <col min="12550" max="12550" width="41.5546875" style="18" customWidth="1"/>
    <col min="12551" max="12551" width="57.44140625" style="18" customWidth="1"/>
    <col min="12552" max="12552" width="14" style="18" customWidth="1"/>
    <col min="12553" max="12553" width="15.109375" style="18" customWidth="1"/>
    <col min="12554" max="12554" width="16.109375" style="18" customWidth="1"/>
    <col min="12555" max="12555" width="18.109375" style="18" customWidth="1"/>
    <col min="12556" max="12801" width="7.88671875" style="18"/>
    <col min="12802" max="12802" width="0" style="18" hidden="1" customWidth="1"/>
    <col min="12803" max="12803" width="13" style="18" customWidth="1"/>
    <col min="12804" max="12804" width="12" style="18" customWidth="1"/>
    <col min="12805" max="12805" width="13.6640625" style="18" customWidth="1"/>
    <col min="12806" max="12806" width="41.5546875" style="18" customWidth="1"/>
    <col min="12807" max="12807" width="57.44140625" style="18" customWidth="1"/>
    <col min="12808" max="12808" width="14" style="18" customWidth="1"/>
    <col min="12809" max="12809" width="15.109375" style="18" customWidth="1"/>
    <col min="12810" max="12810" width="16.109375" style="18" customWidth="1"/>
    <col min="12811" max="12811" width="18.109375" style="18" customWidth="1"/>
    <col min="12812" max="13057" width="7.88671875" style="18"/>
    <col min="13058" max="13058" width="0" style="18" hidden="1" customWidth="1"/>
    <col min="13059" max="13059" width="13" style="18" customWidth="1"/>
    <col min="13060" max="13060" width="12" style="18" customWidth="1"/>
    <col min="13061" max="13061" width="13.6640625" style="18" customWidth="1"/>
    <col min="13062" max="13062" width="41.5546875" style="18" customWidth="1"/>
    <col min="13063" max="13063" width="57.44140625" style="18" customWidth="1"/>
    <col min="13064" max="13064" width="14" style="18" customWidth="1"/>
    <col min="13065" max="13065" width="15.109375" style="18" customWidth="1"/>
    <col min="13066" max="13066" width="16.109375" style="18" customWidth="1"/>
    <col min="13067" max="13067" width="18.109375" style="18" customWidth="1"/>
    <col min="13068" max="13313" width="7.88671875" style="18"/>
    <col min="13314" max="13314" width="0" style="18" hidden="1" customWidth="1"/>
    <col min="13315" max="13315" width="13" style="18" customWidth="1"/>
    <col min="13316" max="13316" width="12" style="18" customWidth="1"/>
    <col min="13317" max="13317" width="13.6640625" style="18" customWidth="1"/>
    <col min="13318" max="13318" width="41.5546875" style="18" customWidth="1"/>
    <col min="13319" max="13319" width="57.44140625" style="18" customWidth="1"/>
    <col min="13320" max="13320" width="14" style="18" customWidth="1"/>
    <col min="13321" max="13321" width="15.109375" style="18" customWidth="1"/>
    <col min="13322" max="13322" width="16.109375" style="18" customWidth="1"/>
    <col min="13323" max="13323" width="18.109375" style="18" customWidth="1"/>
    <col min="13324" max="13569" width="7.88671875" style="18"/>
    <col min="13570" max="13570" width="0" style="18" hidden="1" customWidth="1"/>
    <col min="13571" max="13571" width="13" style="18" customWidth="1"/>
    <col min="13572" max="13572" width="12" style="18" customWidth="1"/>
    <col min="13573" max="13573" width="13.6640625" style="18" customWidth="1"/>
    <col min="13574" max="13574" width="41.5546875" style="18" customWidth="1"/>
    <col min="13575" max="13575" width="57.44140625" style="18" customWidth="1"/>
    <col min="13576" max="13576" width="14" style="18" customWidth="1"/>
    <col min="13577" max="13577" width="15.109375" style="18" customWidth="1"/>
    <col min="13578" max="13578" width="16.109375" style="18" customWidth="1"/>
    <col min="13579" max="13579" width="18.109375" style="18" customWidth="1"/>
    <col min="13580" max="13825" width="7.88671875" style="18"/>
    <col min="13826" max="13826" width="0" style="18" hidden="1" customWidth="1"/>
    <col min="13827" max="13827" width="13" style="18" customWidth="1"/>
    <col min="13828" max="13828" width="12" style="18" customWidth="1"/>
    <col min="13829" max="13829" width="13.6640625" style="18" customWidth="1"/>
    <col min="13830" max="13830" width="41.5546875" style="18" customWidth="1"/>
    <col min="13831" max="13831" width="57.44140625" style="18" customWidth="1"/>
    <col min="13832" max="13832" width="14" style="18" customWidth="1"/>
    <col min="13833" max="13833" width="15.109375" style="18" customWidth="1"/>
    <col min="13834" max="13834" width="16.109375" style="18" customWidth="1"/>
    <col min="13835" max="13835" width="18.109375" style="18" customWidth="1"/>
    <col min="13836" max="14081" width="7.88671875" style="18"/>
    <col min="14082" max="14082" width="0" style="18" hidden="1" customWidth="1"/>
    <col min="14083" max="14083" width="13" style="18" customWidth="1"/>
    <col min="14084" max="14084" width="12" style="18" customWidth="1"/>
    <col min="14085" max="14085" width="13.6640625" style="18" customWidth="1"/>
    <col min="14086" max="14086" width="41.5546875" style="18" customWidth="1"/>
    <col min="14087" max="14087" width="57.44140625" style="18" customWidth="1"/>
    <col min="14088" max="14088" width="14" style="18" customWidth="1"/>
    <col min="14089" max="14089" width="15.109375" style="18" customWidth="1"/>
    <col min="14090" max="14090" width="16.109375" style="18" customWidth="1"/>
    <col min="14091" max="14091" width="18.109375" style="18" customWidth="1"/>
    <col min="14092" max="14337" width="7.88671875" style="18"/>
    <col min="14338" max="14338" width="0" style="18" hidden="1" customWidth="1"/>
    <col min="14339" max="14339" width="13" style="18" customWidth="1"/>
    <col min="14340" max="14340" width="12" style="18" customWidth="1"/>
    <col min="14341" max="14341" width="13.6640625" style="18" customWidth="1"/>
    <col min="14342" max="14342" width="41.5546875" style="18" customWidth="1"/>
    <col min="14343" max="14343" width="57.44140625" style="18" customWidth="1"/>
    <col min="14344" max="14344" width="14" style="18" customWidth="1"/>
    <col min="14345" max="14345" width="15.109375" style="18" customWidth="1"/>
    <col min="14346" max="14346" width="16.109375" style="18" customWidth="1"/>
    <col min="14347" max="14347" width="18.109375" style="18" customWidth="1"/>
    <col min="14348" max="14593" width="7.88671875" style="18"/>
    <col min="14594" max="14594" width="0" style="18" hidden="1" customWidth="1"/>
    <col min="14595" max="14595" width="13" style="18" customWidth="1"/>
    <col min="14596" max="14596" width="12" style="18" customWidth="1"/>
    <col min="14597" max="14597" width="13.6640625" style="18" customWidth="1"/>
    <col min="14598" max="14598" width="41.5546875" style="18" customWidth="1"/>
    <col min="14599" max="14599" width="57.44140625" style="18" customWidth="1"/>
    <col min="14600" max="14600" width="14" style="18" customWidth="1"/>
    <col min="14601" max="14601" width="15.109375" style="18" customWidth="1"/>
    <col min="14602" max="14602" width="16.109375" style="18" customWidth="1"/>
    <col min="14603" max="14603" width="18.109375" style="18" customWidth="1"/>
    <col min="14604" max="14849" width="7.88671875" style="18"/>
    <col min="14850" max="14850" width="0" style="18" hidden="1" customWidth="1"/>
    <col min="14851" max="14851" width="13" style="18" customWidth="1"/>
    <col min="14852" max="14852" width="12" style="18" customWidth="1"/>
    <col min="14853" max="14853" width="13.6640625" style="18" customWidth="1"/>
    <col min="14854" max="14854" width="41.5546875" style="18" customWidth="1"/>
    <col min="14855" max="14855" width="57.44140625" style="18" customWidth="1"/>
    <col min="14856" max="14856" width="14" style="18" customWidth="1"/>
    <col min="14857" max="14857" width="15.109375" style="18" customWidth="1"/>
    <col min="14858" max="14858" width="16.109375" style="18" customWidth="1"/>
    <col min="14859" max="14859" width="18.109375" style="18" customWidth="1"/>
    <col min="14860" max="15105" width="7.88671875" style="18"/>
    <col min="15106" max="15106" width="0" style="18" hidden="1" customWidth="1"/>
    <col min="15107" max="15107" width="13" style="18" customWidth="1"/>
    <col min="15108" max="15108" width="12" style="18" customWidth="1"/>
    <col min="15109" max="15109" width="13.6640625" style="18" customWidth="1"/>
    <col min="15110" max="15110" width="41.5546875" style="18" customWidth="1"/>
    <col min="15111" max="15111" width="57.44140625" style="18" customWidth="1"/>
    <col min="15112" max="15112" width="14" style="18" customWidth="1"/>
    <col min="15113" max="15113" width="15.109375" style="18" customWidth="1"/>
    <col min="15114" max="15114" width="16.109375" style="18" customWidth="1"/>
    <col min="15115" max="15115" width="18.109375" style="18" customWidth="1"/>
    <col min="15116" max="15361" width="7.88671875" style="18"/>
    <col min="15362" max="15362" width="0" style="18" hidden="1" customWidth="1"/>
    <col min="15363" max="15363" width="13" style="18" customWidth="1"/>
    <col min="15364" max="15364" width="12" style="18" customWidth="1"/>
    <col min="15365" max="15365" width="13.6640625" style="18" customWidth="1"/>
    <col min="15366" max="15366" width="41.5546875" style="18" customWidth="1"/>
    <col min="15367" max="15367" width="57.44140625" style="18" customWidth="1"/>
    <col min="15368" max="15368" width="14" style="18" customWidth="1"/>
    <col min="15369" max="15369" width="15.109375" style="18" customWidth="1"/>
    <col min="15370" max="15370" width="16.109375" style="18" customWidth="1"/>
    <col min="15371" max="15371" width="18.109375" style="18" customWidth="1"/>
    <col min="15372" max="15617" width="7.88671875" style="18"/>
    <col min="15618" max="15618" width="0" style="18" hidden="1" customWidth="1"/>
    <col min="15619" max="15619" width="13" style="18" customWidth="1"/>
    <col min="15620" max="15620" width="12" style="18" customWidth="1"/>
    <col min="15621" max="15621" width="13.6640625" style="18" customWidth="1"/>
    <col min="15622" max="15622" width="41.5546875" style="18" customWidth="1"/>
    <col min="15623" max="15623" width="57.44140625" style="18" customWidth="1"/>
    <col min="15624" max="15624" width="14" style="18" customWidth="1"/>
    <col min="15625" max="15625" width="15.109375" style="18" customWidth="1"/>
    <col min="15626" max="15626" width="16.109375" style="18" customWidth="1"/>
    <col min="15627" max="15627" width="18.109375" style="18" customWidth="1"/>
    <col min="15628" max="15873" width="7.88671875" style="18"/>
    <col min="15874" max="15874" width="0" style="18" hidden="1" customWidth="1"/>
    <col min="15875" max="15875" width="13" style="18" customWidth="1"/>
    <col min="15876" max="15876" width="12" style="18" customWidth="1"/>
    <col min="15877" max="15877" width="13.6640625" style="18" customWidth="1"/>
    <col min="15878" max="15878" width="41.5546875" style="18" customWidth="1"/>
    <col min="15879" max="15879" width="57.44140625" style="18" customWidth="1"/>
    <col min="15880" max="15880" width="14" style="18" customWidth="1"/>
    <col min="15881" max="15881" width="15.109375" style="18" customWidth="1"/>
    <col min="15882" max="15882" width="16.109375" style="18" customWidth="1"/>
    <col min="15883" max="15883" width="18.109375" style="18" customWidth="1"/>
    <col min="15884" max="16129" width="7.88671875" style="18"/>
    <col min="16130" max="16130" width="0" style="18" hidden="1" customWidth="1"/>
    <col min="16131" max="16131" width="13" style="18" customWidth="1"/>
    <col min="16132" max="16132" width="12" style="18" customWidth="1"/>
    <col min="16133" max="16133" width="13.6640625" style="18" customWidth="1"/>
    <col min="16134" max="16134" width="41.5546875" style="18" customWidth="1"/>
    <col min="16135" max="16135" width="57.44140625" style="18" customWidth="1"/>
    <col min="16136" max="16136" width="14" style="18" customWidth="1"/>
    <col min="16137" max="16137" width="15.109375" style="18" customWidth="1"/>
    <col min="16138" max="16138" width="16.109375" style="18" customWidth="1"/>
    <col min="16139" max="16139" width="18.109375" style="18" customWidth="1"/>
    <col min="16140" max="16384" width="7.88671875" style="18"/>
  </cols>
  <sheetData>
    <row r="1" spans="1:11" s="68" customFormat="1" ht="17.25" customHeight="1" x14ac:dyDescent="0.3">
      <c r="B1" s="19"/>
      <c r="C1" s="19"/>
      <c r="D1" s="19"/>
      <c r="E1" s="19"/>
      <c r="F1" s="19"/>
      <c r="G1" s="19"/>
      <c r="H1" s="19"/>
      <c r="I1" s="19"/>
      <c r="J1" s="19" t="s">
        <v>251</v>
      </c>
      <c r="K1" s="19"/>
    </row>
    <row r="2" spans="1:11" ht="28.5" customHeight="1" x14ac:dyDescent="0.25">
      <c r="B2" s="16"/>
      <c r="C2" s="16"/>
      <c r="D2" s="16"/>
      <c r="E2" s="16"/>
      <c r="F2" s="16"/>
      <c r="G2" s="122"/>
      <c r="H2" s="122"/>
      <c r="I2" s="122"/>
      <c r="J2" s="235" t="s">
        <v>252</v>
      </c>
      <c r="K2" s="235"/>
    </row>
    <row r="3" spans="1:11" ht="18" customHeight="1" x14ac:dyDescent="0.3">
      <c r="B3" s="16"/>
      <c r="C3" s="16"/>
      <c r="D3" s="16"/>
      <c r="E3" s="16"/>
      <c r="F3" s="16"/>
      <c r="G3" s="122"/>
      <c r="H3" s="122"/>
      <c r="I3" s="122"/>
      <c r="J3" s="191" t="s">
        <v>410</v>
      </c>
      <c r="K3" s="2"/>
    </row>
    <row r="4" spans="1:11" ht="14.25" customHeight="1" x14ac:dyDescent="0.25">
      <c r="B4" s="16"/>
      <c r="C4" s="16"/>
      <c r="D4" s="16"/>
      <c r="E4" s="16"/>
      <c r="F4" s="16"/>
      <c r="G4" s="122"/>
      <c r="H4" s="122"/>
      <c r="I4" s="122"/>
      <c r="J4" s="123"/>
      <c r="K4" s="123"/>
    </row>
    <row r="5" spans="1:11" ht="41.25" customHeight="1" x14ac:dyDescent="0.35">
      <c r="A5" s="124"/>
      <c r="B5" s="236" t="s">
        <v>253</v>
      </c>
      <c r="C5" s="237"/>
      <c r="D5" s="237"/>
      <c r="E5" s="237"/>
      <c r="F5" s="237"/>
      <c r="G5" s="237"/>
      <c r="H5" s="237"/>
      <c r="I5" s="237"/>
      <c r="J5" s="237"/>
      <c r="K5" s="237"/>
    </row>
    <row r="6" spans="1:11" ht="17.25" customHeight="1" x14ac:dyDescent="0.35">
      <c r="A6" s="124"/>
      <c r="B6" s="236" t="s">
        <v>262</v>
      </c>
      <c r="C6" s="236"/>
      <c r="D6" s="236"/>
      <c r="E6" s="236"/>
      <c r="F6" s="236"/>
      <c r="G6" s="236"/>
      <c r="H6" s="236"/>
      <c r="I6" s="236"/>
      <c r="J6" s="236"/>
      <c r="K6" s="236"/>
    </row>
    <row r="7" spans="1:11" s="2" customFormat="1" ht="18" x14ac:dyDescent="0.35">
      <c r="A7" s="125"/>
      <c r="B7" s="238" t="s">
        <v>254</v>
      </c>
      <c r="C7" s="238"/>
      <c r="D7" s="126"/>
      <c r="E7" s="126"/>
      <c r="F7" s="126"/>
      <c r="G7" s="126"/>
      <c r="H7" s="126"/>
      <c r="I7" s="126"/>
      <c r="J7" s="126"/>
      <c r="K7" s="127"/>
    </row>
    <row r="8" spans="1:11" s="2" customFormat="1" ht="15" customHeight="1" x14ac:dyDescent="0.3">
      <c r="A8" s="128"/>
      <c r="B8" s="239" t="s">
        <v>78</v>
      </c>
      <c r="C8" s="239"/>
      <c r="D8" s="126"/>
      <c r="E8" s="126"/>
      <c r="F8" s="126"/>
      <c r="G8" s="126"/>
      <c r="H8" s="126"/>
      <c r="I8" s="126"/>
      <c r="J8" s="126"/>
      <c r="K8" s="127"/>
    </row>
    <row r="9" spans="1:11" ht="12" customHeight="1" x14ac:dyDescent="0.35">
      <c r="A9" s="124"/>
      <c r="B9" s="129"/>
      <c r="C9" s="130"/>
      <c r="D9" s="130"/>
      <c r="E9" s="130"/>
      <c r="F9" s="131"/>
      <c r="G9" s="131"/>
      <c r="H9" s="132"/>
      <c r="I9" s="132"/>
      <c r="J9" s="131"/>
      <c r="K9" s="133"/>
    </row>
    <row r="10" spans="1:11" ht="129.75" customHeight="1" x14ac:dyDescent="0.35">
      <c r="A10" s="124"/>
      <c r="B10" s="134" t="s">
        <v>98</v>
      </c>
      <c r="C10" s="134" t="s">
        <v>167</v>
      </c>
      <c r="D10" s="134" t="s">
        <v>100</v>
      </c>
      <c r="E10" s="134" t="s">
        <v>168</v>
      </c>
      <c r="F10" s="134" t="s">
        <v>255</v>
      </c>
      <c r="G10" s="134" t="s">
        <v>256</v>
      </c>
      <c r="H10" s="134" t="s">
        <v>257</v>
      </c>
      <c r="I10" s="134" t="s">
        <v>258</v>
      </c>
      <c r="J10" s="134" t="s">
        <v>263</v>
      </c>
      <c r="K10" s="134" t="s">
        <v>264</v>
      </c>
    </row>
    <row r="11" spans="1:11" s="131" customFormat="1" ht="20.25" customHeight="1" x14ac:dyDescent="0.35">
      <c r="A11" s="135"/>
      <c r="B11" s="29">
        <v>1</v>
      </c>
      <c r="C11" s="29">
        <v>2</v>
      </c>
      <c r="D11" s="29">
        <v>3</v>
      </c>
      <c r="E11" s="29">
        <v>4</v>
      </c>
      <c r="F11" s="29">
        <v>5</v>
      </c>
      <c r="G11" s="29">
        <v>6</v>
      </c>
      <c r="H11" s="29">
        <v>7</v>
      </c>
      <c r="I11" s="29">
        <v>8</v>
      </c>
      <c r="J11" s="29">
        <v>9</v>
      </c>
      <c r="K11" s="29">
        <v>10</v>
      </c>
    </row>
    <row r="12" spans="1:11" s="35" customFormat="1" ht="36" customHeight="1" x14ac:dyDescent="0.3">
      <c r="A12" s="136"/>
      <c r="B12" s="30" t="s">
        <v>104</v>
      </c>
      <c r="C12" s="30"/>
      <c r="D12" s="30"/>
      <c r="E12" s="32" t="s">
        <v>105</v>
      </c>
      <c r="F12" s="33"/>
      <c r="G12" s="137"/>
      <c r="H12" s="137"/>
      <c r="I12" s="137"/>
      <c r="J12" s="138">
        <f>J13</f>
        <v>10883694</v>
      </c>
      <c r="K12" s="137"/>
    </row>
    <row r="13" spans="1:11" s="35" customFormat="1" ht="32.25" customHeight="1" x14ac:dyDescent="0.3">
      <c r="A13" s="136"/>
      <c r="B13" s="30" t="s">
        <v>106</v>
      </c>
      <c r="C13" s="30"/>
      <c r="D13" s="30"/>
      <c r="E13" s="32" t="s">
        <v>107</v>
      </c>
      <c r="F13" s="33"/>
      <c r="G13" s="137"/>
      <c r="H13" s="137"/>
      <c r="I13" s="137"/>
      <c r="J13" s="138">
        <f>J20</f>
        <v>10883694</v>
      </c>
      <c r="K13" s="137"/>
    </row>
    <row r="14" spans="1:11" s="35" customFormat="1" ht="141" customHeight="1" x14ac:dyDescent="0.3">
      <c r="A14" s="136"/>
      <c r="B14" s="103" t="s">
        <v>280</v>
      </c>
      <c r="C14" s="103" t="s">
        <v>281</v>
      </c>
      <c r="D14" s="104" t="s">
        <v>193</v>
      </c>
      <c r="E14" s="105" t="s">
        <v>291</v>
      </c>
      <c r="F14" s="113" t="s">
        <v>293</v>
      </c>
      <c r="G14" s="139" t="s">
        <v>292</v>
      </c>
      <c r="H14" s="140">
        <v>72540290</v>
      </c>
      <c r="I14" s="140">
        <f>5302943</f>
        <v>5302943</v>
      </c>
      <c r="J14" s="140">
        <v>1611557</v>
      </c>
      <c r="K14" s="141">
        <v>100</v>
      </c>
    </row>
    <row r="15" spans="1:11" s="35" customFormat="1" ht="66" customHeight="1" x14ac:dyDescent="0.3">
      <c r="A15" s="136"/>
      <c r="B15" s="103" t="s">
        <v>391</v>
      </c>
      <c r="C15" s="103" t="s">
        <v>392</v>
      </c>
      <c r="D15" s="104" t="s">
        <v>235</v>
      </c>
      <c r="E15" s="184" t="s">
        <v>393</v>
      </c>
      <c r="F15" s="113" t="s">
        <v>412</v>
      </c>
      <c r="G15" s="139" t="s">
        <v>411</v>
      </c>
      <c r="H15" s="140">
        <v>17433035</v>
      </c>
      <c r="I15" s="140">
        <f>1421491+1199646</f>
        <v>2621137</v>
      </c>
      <c r="J15" s="140">
        <v>2621137</v>
      </c>
      <c r="K15" s="141">
        <v>70</v>
      </c>
    </row>
    <row r="16" spans="1:11" s="35" customFormat="1" ht="69" x14ac:dyDescent="0.3">
      <c r="A16" s="136"/>
      <c r="B16" s="44" t="s">
        <v>240</v>
      </c>
      <c r="C16" s="44" t="s">
        <v>241</v>
      </c>
      <c r="D16" s="45" t="s">
        <v>242</v>
      </c>
      <c r="E16" s="46" t="s">
        <v>243</v>
      </c>
      <c r="F16" s="113" t="s">
        <v>265</v>
      </c>
      <c r="G16" s="139">
        <v>2025</v>
      </c>
      <c r="H16" s="140">
        <v>566000</v>
      </c>
      <c r="I16" s="140">
        <v>566000</v>
      </c>
      <c r="J16" s="140">
        <v>566000</v>
      </c>
      <c r="K16" s="141">
        <v>100</v>
      </c>
    </row>
    <row r="17" spans="1:11" s="35" customFormat="1" ht="124.2" x14ac:dyDescent="0.3">
      <c r="A17" s="136"/>
      <c r="B17" s="44" t="s">
        <v>240</v>
      </c>
      <c r="C17" s="44" t="s">
        <v>241</v>
      </c>
      <c r="D17" s="45" t="s">
        <v>242</v>
      </c>
      <c r="E17" s="46" t="s">
        <v>243</v>
      </c>
      <c r="F17" s="113" t="s">
        <v>266</v>
      </c>
      <c r="G17" s="139">
        <v>2025</v>
      </c>
      <c r="H17" s="140">
        <v>365000</v>
      </c>
      <c r="I17" s="140">
        <v>365000</v>
      </c>
      <c r="J17" s="140">
        <v>365000</v>
      </c>
      <c r="K17" s="141">
        <v>100</v>
      </c>
    </row>
    <row r="18" spans="1:11" s="35" customFormat="1" ht="41.4" x14ac:dyDescent="0.3">
      <c r="A18" s="136"/>
      <c r="B18" s="44" t="s">
        <v>240</v>
      </c>
      <c r="C18" s="44" t="s">
        <v>241</v>
      </c>
      <c r="D18" s="45" t="s">
        <v>242</v>
      </c>
      <c r="E18" s="46" t="s">
        <v>243</v>
      </c>
      <c r="F18" s="195" t="s">
        <v>407</v>
      </c>
      <c r="G18" s="140" t="s">
        <v>408</v>
      </c>
      <c r="H18" s="140">
        <v>53656163</v>
      </c>
      <c r="I18" s="140">
        <v>5898134</v>
      </c>
      <c r="J18" s="140">
        <f>120000+5000000</f>
        <v>5120000</v>
      </c>
      <c r="K18" s="141">
        <v>100</v>
      </c>
    </row>
    <row r="19" spans="1:11" s="35" customFormat="1" ht="93" customHeight="1" x14ac:dyDescent="0.3">
      <c r="A19" s="136"/>
      <c r="B19" s="44" t="s">
        <v>240</v>
      </c>
      <c r="C19" s="44" t="s">
        <v>241</v>
      </c>
      <c r="D19" s="45" t="s">
        <v>242</v>
      </c>
      <c r="E19" s="46" t="s">
        <v>243</v>
      </c>
      <c r="F19" s="113" t="s">
        <v>394</v>
      </c>
      <c r="G19" s="139">
        <v>2025</v>
      </c>
      <c r="H19" s="140">
        <v>600000</v>
      </c>
      <c r="I19" s="140">
        <v>600000</v>
      </c>
      <c r="J19" s="140">
        <v>600000</v>
      </c>
      <c r="K19" s="141">
        <v>100</v>
      </c>
    </row>
    <row r="20" spans="1:11" ht="18" x14ac:dyDescent="0.35">
      <c r="A20" s="124"/>
      <c r="B20" s="142" t="s">
        <v>87</v>
      </c>
      <c r="C20" s="142" t="s">
        <v>87</v>
      </c>
      <c r="D20" s="142" t="s">
        <v>87</v>
      </c>
      <c r="E20" s="143" t="s">
        <v>149</v>
      </c>
      <c r="F20" s="144" t="s">
        <v>87</v>
      </c>
      <c r="G20" s="145" t="s">
        <v>87</v>
      </c>
      <c r="H20" s="146">
        <f>SUM(H14:H19)</f>
        <v>145160488</v>
      </c>
      <c r="I20" s="146">
        <f>SUM(I14:I19)</f>
        <v>15353214</v>
      </c>
      <c r="J20" s="146">
        <f>SUM(J14:J19)</f>
        <v>10883694</v>
      </c>
      <c r="K20" s="147" t="s">
        <v>87</v>
      </c>
    </row>
    <row r="21" spans="1:11" ht="13.8" x14ac:dyDescent="0.25">
      <c r="B21" s="148"/>
      <c r="C21" s="148"/>
      <c r="D21" s="148"/>
      <c r="E21" s="149"/>
      <c r="F21" s="150"/>
      <c r="G21" s="151"/>
      <c r="H21" s="151"/>
      <c r="I21" s="151"/>
      <c r="J21" s="151"/>
      <c r="K21" s="151"/>
    </row>
    <row r="22" spans="1:11" ht="13.8" x14ac:dyDescent="0.25">
      <c r="B22" s="16"/>
      <c r="C22" s="152"/>
      <c r="D22" s="16"/>
      <c r="E22" s="16"/>
      <c r="F22" s="16"/>
      <c r="G22" s="16"/>
      <c r="H22" s="16"/>
      <c r="I22" s="153"/>
      <c r="J22" s="16"/>
      <c r="K22" s="16"/>
    </row>
    <row r="23" spans="1:11" s="154" customFormat="1" ht="13.8" x14ac:dyDescent="0.25">
      <c r="B23" s="234" t="s">
        <v>75</v>
      </c>
      <c r="C23" s="234"/>
      <c r="D23" s="234"/>
      <c r="E23" s="152"/>
      <c r="F23" s="152"/>
      <c r="G23" s="152" t="s">
        <v>76</v>
      </c>
      <c r="H23" s="152"/>
      <c r="I23" s="152"/>
      <c r="J23" s="152"/>
      <c r="K23" s="152"/>
    </row>
  </sheetData>
  <mergeCells count="6">
    <mergeCell ref="B23:D23"/>
    <mergeCell ref="J2:K2"/>
    <mergeCell ref="B5:K5"/>
    <mergeCell ref="B6:K6"/>
    <mergeCell ref="B7:C7"/>
    <mergeCell ref="B8:C8"/>
  </mergeCells>
  <printOptions horizontalCentered="1"/>
  <pageMargins left="0.23622047244094491" right="0.19685039370078741" top="0.31496062992125984" bottom="0.31496062992125984" header="0.23622047244094491" footer="0.19685039370078741"/>
  <pageSetup paperSize="9" scale="53" orientation="landscape" verticalDpi="300" r:id="rId1"/>
  <headerFooter alignWithMargins="0">
    <oddFooter>&amp;R&amp;P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62226C-51FA-4CE3-9117-BA973D1CA663}">
  <dimension ref="A1:J72"/>
  <sheetViews>
    <sheetView tabSelected="1" zoomScaleNormal="100" zoomScaleSheetLayoutView="100" workbookViewId="0">
      <pane xSplit="3" ySplit="10" topLeftCell="D17" activePane="bottomRight" state="frozen"/>
      <selection pane="topRight" activeCell="D1" sqref="D1"/>
      <selection pane="bottomLeft" activeCell="A9" sqref="A9"/>
      <selection pane="bottomRight" activeCell="F55" sqref="F55"/>
    </sheetView>
  </sheetViews>
  <sheetFormatPr defaultColWidth="7.88671875" defaultRowHeight="22.5" customHeight="1" x14ac:dyDescent="0.25"/>
  <cols>
    <col min="1" max="1" width="14.109375" style="18" customWidth="1"/>
    <col min="2" max="2" width="15.33203125" style="17" customWidth="1"/>
    <col min="3" max="3" width="16" style="18" customWidth="1"/>
    <col min="4" max="4" width="52.5546875" style="18" customWidth="1"/>
    <col min="5" max="5" width="62.5546875" style="18" customWidth="1"/>
    <col min="6" max="6" width="22.5546875" style="18" customWidth="1"/>
    <col min="7" max="7" width="18.88671875" style="18" customWidth="1"/>
    <col min="8" max="8" width="18.6640625" style="18" customWidth="1"/>
    <col min="9" max="10" width="16.6640625" style="18" customWidth="1"/>
    <col min="11" max="11" width="6.88671875" style="18" customWidth="1"/>
    <col min="12" max="12" width="14" style="18" customWidth="1"/>
    <col min="13" max="249" width="7.88671875" style="18"/>
    <col min="250" max="250" width="12.44140625" style="18" customWidth="1"/>
    <col min="251" max="251" width="11.88671875" style="18" customWidth="1"/>
    <col min="252" max="252" width="13.6640625" style="18" customWidth="1"/>
    <col min="253" max="253" width="47.5546875" style="18" customWidth="1"/>
    <col min="254" max="254" width="42.44140625" style="18" customWidth="1"/>
    <col min="255" max="255" width="19.6640625" style="18" customWidth="1"/>
    <col min="256" max="256" width="20" style="18" customWidth="1"/>
    <col min="257" max="257" width="19.109375" style="18" customWidth="1"/>
    <col min="258" max="258" width="12.6640625" style="18" customWidth="1"/>
    <col min="259" max="505" width="7.88671875" style="18"/>
    <col min="506" max="506" width="12.44140625" style="18" customWidth="1"/>
    <col min="507" max="507" width="11.88671875" style="18" customWidth="1"/>
    <col min="508" max="508" width="13.6640625" style="18" customWidth="1"/>
    <col min="509" max="509" width="47.5546875" style="18" customWidth="1"/>
    <col min="510" max="510" width="42.44140625" style="18" customWidth="1"/>
    <col min="511" max="511" width="19.6640625" style="18" customWidth="1"/>
    <col min="512" max="512" width="20" style="18" customWidth="1"/>
    <col min="513" max="513" width="19.109375" style="18" customWidth="1"/>
    <col min="514" max="514" width="12.6640625" style="18" customWidth="1"/>
    <col min="515" max="761" width="7.88671875" style="18"/>
    <col min="762" max="762" width="12.44140625" style="18" customWidth="1"/>
    <col min="763" max="763" width="11.88671875" style="18" customWidth="1"/>
    <col min="764" max="764" width="13.6640625" style="18" customWidth="1"/>
    <col min="765" max="765" width="47.5546875" style="18" customWidth="1"/>
    <col min="766" max="766" width="42.44140625" style="18" customWidth="1"/>
    <col min="767" max="767" width="19.6640625" style="18" customWidth="1"/>
    <col min="768" max="768" width="20" style="18" customWidth="1"/>
    <col min="769" max="769" width="19.109375" style="18" customWidth="1"/>
    <col min="770" max="770" width="12.6640625" style="18" customWidth="1"/>
    <col min="771" max="1017" width="7.88671875" style="18"/>
    <col min="1018" max="1018" width="12.44140625" style="18" customWidth="1"/>
    <col min="1019" max="1019" width="11.88671875" style="18" customWidth="1"/>
    <col min="1020" max="1020" width="13.6640625" style="18" customWidth="1"/>
    <col min="1021" max="1021" width="47.5546875" style="18" customWidth="1"/>
    <col min="1022" max="1022" width="42.44140625" style="18" customWidth="1"/>
    <col min="1023" max="1023" width="19.6640625" style="18" customWidth="1"/>
    <col min="1024" max="1024" width="20" style="18" customWidth="1"/>
    <col min="1025" max="1025" width="19.109375" style="18" customWidth="1"/>
    <col min="1026" max="1026" width="12.6640625" style="18" customWidth="1"/>
    <col min="1027" max="1273" width="7.88671875" style="18"/>
    <col min="1274" max="1274" width="12.44140625" style="18" customWidth="1"/>
    <col min="1275" max="1275" width="11.88671875" style="18" customWidth="1"/>
    <col min="1276" max="1276" width="13.6640625" style="18" customWidth="1"/>
    <col min="1277" max="1277" width="47.5546875" style="18" customWidth="1"/>
    <col min="1278" max="1278" width="42.44140625" style="18" customWidth="1"/>
    <col min="1279" max="1279" width="19.6640625" style="18" customWidth="1"/>
    <col min="1280" max="1280" width="20" style="18" customWidth="1"/>
    <col min="1281" max="1281" width="19.109375" style="18" customWidth="1"/>
    <col min="1282" max="1282" width="12.6640625" style="18" customWidth="1"/>
    <col min="1283" max="1529" width="7.88671875" style="18"/>
    <col min="1530" max="1530" width="12.44140625" style="18" customWidth="1"/>
    <col min="1531" max="1531" width="11.88671875" style="18" customWidth="1"/>
    <col min="1532" max="1532" width="13.6640625" style="18" customWidth="1"/>
    <col min="1533" max="1533" width="47.5546875" style="18" customWidth="1"/>
    <col min="1534" max="1534" width="42.44140625" style="18" customWidth="1"/>
    <col min="1535" max="1535" width="19.6640625" style="18" customWidth="1"/>
    <col min="1536" max="1536" width="20" style="18" customWidth="1"/>
    <col min="1537" max="1537" width="19.109375" style="18" customWidth="1"/>
    <col min="1538" max="1538" width="12.6640625" style="18" customWidth="1"/>
    <col min="1539" max="1785" width="7.88671875" style="18"/>
    <col min="1786" max="1786" width="12.44140625" style="18" customWidth="1"/>
    <col min="1787" max="1787" width="11.88671875" style="18" customWidth="1"/>
    <col min="1788" max="1788" width="13.6640625" style="18" customWidth="1"/>
    <col min="1789" max="1789" width="47.5546875" style="18" customWidth="1"/>
    <col min="1790" max="1790" width="42.44140625" style="18" customWidth="1"/>
    <col min="1791" max="1791" width="19.6640625" style="18" customWidth="1"/>
    <col min="1792" max="1792" width="20" style="18" customWidth="1"/>
    <col min="1793" max="1793" width="19.109375" style="18" customWidth="1"/>
    <col min="1794" max="1794" width="12.6640625" style="18" customWidth="1"/>
    <col min="1795" max="2041" width="7.88671875" style="18"/>
    <col min="2042" max="2042" width="12.44140625" style="18" customWidth="1"/>
    <col min="2043" max="2043" width="11.88671875" style="18" customWidth="1"/>
    <col min="2044" max="2044" width="13.6640625" style="18" customWidth="1"/>
    <col min="2045" max="2045" width="47.5546875" style="18" customWidth="1"/>
    <col min="2046" max="2046" width="42.44140625" style="18" customWidth="1"/>
    <col min="2047" max="2047" width="19.6640625" style="18" customWidth="1"/>
    <col min="2048" max="2048" width="20" style="18" customWidth="1"/>
    <col min="2049" max="2049" width="19.109375" style="18" customWidth="1"/>
    <col min="2050" max="2050" width="12.6640625" style="18" customWidth="1"/>
    <col min="2051" max="2297" width="7.88671875" style="18"/>
    <col min="2298" max="2298" width="12.44140625" style="18" customWidth="1"/>
    <col min="2299" max="2299" width="11.88671875" style="18" customWidth="1"/>
    <col min="2300" max="2300" width="13.6640625" style="18" customWidth="1"/>
    <col min="2301" max="2301" width="47.5546875" style="18" customWidth="1"/>
    <col min="2302" max="2302" width="42.44140625" style="18" customWidth="1"/>
    <col min="2303" max="2303" width="19.6640625" style="18" customWidth="1"/>
    <col min="2304" max="2304" width="20" style="18" customWidth="1"/>
    <col min="2305" max="2305" width="19.109375" style="18" customWidth="1"/>
    <col min="2306" max="2306" width="12.6640625" style="18" customWidth="1"/>
    <col min="2307" max="2553" width="7.88671875" style="18"/>
    <col min="2554" max="2554" width="12.44140625" style="18" customWidth="1"/>
    <col min="2555" max="2555" width="11.88671875" style="18" customWidth="1"/>
    <col min="2556" max="2556" width="13.6640625" style="18" customWidth="1"/>
    <col min="2557" max="2557" width="47.5546875" style="18" customWidth="1"/>
    <col min="2558" max="2558" width="42.44140625" style="18" customWidth="1"/>
    <col min="2559" max="2559" width="19.6640625" style="18" customWidth="1"/>
    <col min="2560" max="2560" width="20" style="18" customWidth="1"/>
    <col min="2561" max="2561" width="19.109375" style="18" customWidth="1"/>
    <col min="2562" max="2562" width="12.6640625" style="18" customWidth="1"/>
    <col min="2563" max="2809" width="7.88671875" style="18"/>
    <col min="2810" max="2810" width="12.44140625" style="18" customWidth="1"/>
    <col min="2811" max="2811" width="11.88671875" style="18" customWidth="1"/>
    <col min="2812" max="2812" width="13.6640625" style="18" customWidth="1"/>
    <col min="2813" max="2813" width="47.5546875" style="18" customWidth="1"/>
    <col min="2814" max="2814" width="42.44140625" style="18" customWidth="1"/>
    <col min="2815" max="2815" width="19.6640625" style="18" customWidth="1"/>
    <col min="2816" max="2816" width="20" style="18" customWidth="1"/>
    <col min="2817" max="2817" width="19.109375" style="18" customWidth="1"/>
    <col min="2818" max="2818" width="12.6640625" style="18" customWidth="1"/>
    <col min="2819" max="3065" width="7.88671875" style="18"/>
    <col min="3066" max="3066" width="12.44140625" style="18" customWidth="1"/>
    <col min="3067" max="3067" width="11.88671875" style="18" customWidth="1"/>
    <col min="3068" max="3068" width="13.6640625" style="18" customWidth="1"/>
    <col min="3069" max="3069" width="47.5546875" style="18" customWidth="1"/>
    <col min="3070" max="3070" width="42.44140625" style="18" customWidth="1"/>
    <col min="3071" max="3071" width="19.6640625" style="18" customWidth="1"/>
    <col min="3072" max="3072" width="20" style="18" customWidth="1"/>
    <col min="3073" max="3073" width="19.109375" style="18" customWidth="1"/>
    <col min="3074" max="3074" width="12.6640625" style="18" customWidth="1"/>
    <col min="3075" max="3321" width="7.88671875" style="18"/>
    <col min="3322" max="3322" width="12.44140625" style="18" customWidth="1"/>
    <col min="3323" max="3323" width="11.88671875" style="18" customWidth="1"/>
    <col min="3324" max="3324" width="13.6640625" style="18" customWidth="1"/>
    <col min="3325" max="3325" width="47.5546875" style="18" customWidth="1"/>
    <col min="3326" max="3326" width="42.44140625" style="18" customWidth="1"/>
    <col min="3327" max="3327" width="19.6640625" style="18" customWidth="1"/>
    <col min="3328" max="3328" width="20" style="18" customWidth="1"/>
    <col min="3329" max="3329" width="19.109375" style="18" customWidth="1"/>
    <col min="3330" max="3330" width="12.6640625" style="18" customWidth="1"/>
    <col min="3331" max="3577" width="7.88671875" style="18"/>
    <col min="3578" max="3578" width="12.44140625" style="18" customWidth="1"/>
    <col min="3579" max="3579" width="11.88671875" style="18" customWidth="1"/>
    <col min="3580" max="3580" width="13.6640625" style="18" customWidth="1"/>
    <col min="3581" max="3581" width="47.5546875" style="18" customWidth="1"/>
    <col min="3582" max="3582" width="42.44140625" style="18" customWidth="1"/>
    <col min="3583" max="3583" width="19.6640625" style="18" customWidth="1"/>
    <col min="3584" max="3584" width="20" style="18" customWidth="1"/>
    <col min="3585" max="3585" width="19.109375" style="18" customWidth="1"/>
    <col min="3586" max="3586" width="12.6640625" style="18" customWidth="1"/>
    <col min="3587" max="3833" width="7.88671875" style="18"/>
    <col min="3834" max="3834" width="12.44140625" style="18" customWidth="1"/>
    <col min="3835" max="3835" width="11.88671875" style="18" customWidth="1"/>
    <col min="3836" max="3836" width="13.6640625" style="18" customWidth="1"/>
    <col min="3837" max="3837" width="47.5546875" style="18" customWidth="1"/>
    <col min="3838" max="3838" width="42.44140625" style="18" customWidth="1"/>
    <col min="3839" max="3839" width="19.6640625" style="18" customWidth="1"/>
    <col min="3840" max="3840" width="20" style="18" customWidth="1"/>
    <col min="3841" max="3841" width="19.109375" style="18" customWidth="1"/>
    <col min="3842" max="3842" width="12.6640625" style="18" customWidth="1"/>
    <col min="3843" max="4089" width="7.88671875" style="18"/>
    <col min="4090" max="4090" width="12.44140625" style="18" customWidth="1"/>
    <col min="4091" max="4091" width="11.88671875" style="18" customWidth="1"/>
    <col min="4092" max="4092" width="13.6640625" style="18" customWidth="1"/>
    <col min="4093" max="4093" width="47.5546875" style="18" customWidth="1"/>
    <col min="4094" max="4094" width="42.44140625" style="18" customWidth="1"/>
    <col min="4095" max="4095" width="19.6640625" style="18" customWidth="1"/>
    <col min="4096" max="4096" width="20" style="18" customWidth="1"/>
    <col min="4097" max="4097" width="19.109375" style="18" customWidth="1"/>
    <col min="4098" max="4098" width="12.6640625" style="18" customWidth="1"/>
    <col min="4099" max="4345" width="7.88671875" style="18"/>
    <col min="4346" max="4346" width="12.44140625" style="18" customWidth="1"/>
    <col min="4347" max="4347" width="11.88671875" style="18" customWidth="1"/>
    <col min="4348" max="4348" width="13.6640625" style="18" customWidth="1"/>
    <col min="4349" max="4349" width="47.5546875" style="18" customWidth="1"/>
    <col min="4350" max="4350" width="42.44140625" style="18" customWidth="1"/>
    <col min="4351" max="4351" width="19.6640625" style="18" customWidth="1"/>
    <col min="4352" max="4352" width="20" style="18" customWidth="1"/>
    <col min="4353" max="4353" width="19.109375" style="18" customWidth="1"/>
    <col min="4354" max="4354" width="12.6640625" style="18" customWidth="1"/>
    <col min="4355" max="4601" width="7.88671875" style="18"/>
    <col min="4602" max="4602" width="12.44140625" style="18" customWidth="1"/>
    <col min="4603" max="4603" width="11.88671875" style="18" customWidth="1"/>
    <col min="4604" max="4604" width="13.6640625" style="18" customWidth="1"/>
    <col min="4605" max="4605" width="47.5546875" style="18" customWidth="1"/>
    <col min="4606" max="4606" width="42.44140625" style="18" customWidth="1"/>
    <col min="4607" max="4607" width="19.6640625" style="18" customWidth="1"/>
    <col min="4608" max="4608" width="20" style="18" customWidth="1"/>
    <col min="4609" max="4609" width="19.109375" style="18" customWidth="1"/>
    <col min="4610" max="4610" width="12.6640625" style="18" customWidth="1"/>
    <col min="4611" max="4857" width="7.88671875" style="18"/>
    <col min="4858" max="4858" width="12.44140625" style="18" customWidth="1"/>
    <col min="4859" max="4859" width="11.88671875" style="18" customWidth="1"/>
    <col min="4860" max="4860" width="13.6640625" style="18" customWidth="1"/>
    <col min="4861" max="4861" width="47.5546875" style="18" customWidth="1"/>
    <col min="4862" max="4862" width="42.44140625" style="18" customWidth="1"/>
    <col min="4863" max="4863" width="19.6640625" style="18" customWidth="1"/>
    <col min="4864" max="4864" width="20" style="18" customWidth="1"/>
    <col min="4865" max="4865" width="19.109375" style="18" customWidth="1"/>
    <col min="4866" max="4866" width="12.6640625" style="18" customWidth="1"/>
    <col min="4867" max="5113" width="7.88671875" style="18"/>
    <col min="5114" max="5114" width="12.44140625" style="18" customWidth="1"/>
    <col min="5115" max="5115" width="11.88671875" style="18" customWidth="1"/>
    <col min="5116" max="5116" width="13.6640625" style="18" customWidth="1"/>
    <col min="5117" max="5117" width="47.5546875" style="18" customWidth="1"/>
    <col min="5118" max="5118" width="42.44140625" style="18" customWidth="1"/>
    <col min="5119" max="5119" width="19.6640625" style="18" customWidth="1"/>
    <col min="5120" max="5120" width="20" style="18" customWidth="1"/>
    <col min="5121" max="5121" width="19.109375" style="18" customWidth="1"/>
    <col min="5122" max="5122" width="12.6640625" style="18" customWidth="1"/>
    <col min="5123" max="5369" width="7.88671875" style="18"/>
    <col min="5370" max="5370" width="12.44140625" style="18" customWidth="1"/>
    <col min="5371" max="5371" width="11.88671875" style="18" customWidth="1"/>
    <col min="5372" max="5372" width="13.6640625" style="18" customWidth="1"/>
    <col min="5373" max="5373" width="47.5546875" style="18" customWidth="1"/>
    <col min="5374" max="5374" width="42.44140625" style="18" customWidth="1"/>
    <col min="5375" max="5375" width="19.6640625" style="18" customWidth="1"/>
    <col min="5376" max="5376" width="20" style="18" customWidth="1"/>
    <col min="5377" max="5377" width="19.109375" style="18" customWidth="1"/>
    <col min="5378" max="5378" width="12.6640625" style="18" customWidth="1"/>
    <col min="5379" max="5625" width="7.88671875" style="18"/>
    <col min="5626" max="5626" width="12.44140625" style="18" customWidth="1"/>
    <col min="5627" max="5627" width="11.88671875" style="18" customWidth="1"/>
    <col min="5628" max="5628" width="13.6640625" style="18" customWidth="1"/>
    <col min="5629" max="5629" width="47.5546875" style="18" customWidth="1"/>
    <col min="5630" max="5630" width="42.44140625" style="18" customWidth="1"/>
    <col min="5631" max="5631" width="19.6640625" style="18" customWidth="1"/>
    <col min="5632" max="5632" width="20" style="18" customWidth="1"/>
    <col min="5633" max="5633" width="19.109375" style="18" customWidth="1"/>
    <col min="5634" max="5634" width="12.6640625" style="18" customWidth="1"/>
    <col min="5635" max="5881" width="7.88671875" style="18"/>
    <col min="5882" max="5882" width="12.44140625" style="18" customWidth="1"/>
    <col min="5883" max="5883" width="11.88671875" style="18" customWidth="1"/>
    <col min="5884" max="5884" width="13.6640625" style="18" customWidth="1"/>
    <col min="5885" max="5885" width="47.5546875" style="18" customWidth="1"/>
    <col min="5886" max="5886" width="42.44140625" style="18" customWidth="1"/>
    <col min="5887" max="5887" width="19.6640625" style="18" customWidth="1"/>
    <col min="5888" max="5888" width="20" style="18" customWidth="1"/>
    <col min="5889" max="5889" width="19.109375" style="18" customWidth="1"/>
    <col min="5890" max="5890" width="12.6640625" style="18" customWidth="1"/>
    <col min="5891" max="6137" width="7.88671875" style="18"/>
    <col min="6138" max="6138" width="12.44140625" style="18" customWidth="1"/>
    <col min="6139" max="6139" width="11.88671875" style="18" customWidth="1"/>
    <col min="6140" max="6140" width="13.6640625" style="18" customWidth="1"/>
    <col min="6141" max="6141" width="47.5546875" style="18" customWidth="1"/>
    <col min="6142" max="6142" width="42.44140625" style="18" customWidth="1"/>
    <col min="6143" max="6143" width="19.6640625" style="18" customWidth="1"/>
    <col min="6144" max="6144" width="20" style="18" customWidth="1"/>
    <col min="6145" max="6145" width="19.109375" style="18" customWidth="1"/>
    <col min="6146" max="6146" width="12.6640625" style="18" customWidth="1"/>
    <col min="6147" max="6393" width="7.88671875" style="18"/>
    <col min="6394" max="6394" width="12.44140625" style="18" customWidth="1"/>
    <col min="6395" max="6395" width="11.88671875" style="18" customWidth="1"/>
    <col min="6396" max="6396" width="13.6640625" style="18" customWidth="1"/>
    <col min="6397" max="6397" width="47.5546875" style="18" customWidth="1"/>
    <col min="6398" max="6398" width="42.44140625" style="18" customWidth="1"/>
    <col min="6399" max="6399" width="19.6640625" style="18" customWidth="1"/>
    <col min="6400" max="6400" width="20" style="18" customWidth="1"/>
    <col min="6401" max="6401" width="19.109375" style="18" customWidth="1"/>
    <col min="6402" max="6402" width="12.6640625" style="18" customWidth="1"/>
    <col min="6403" max="6649" width="7.88671875" style="18"/>
    <col min="6650" max="6650" width="12.44140625" style="18" customWidth="1"/>
    <col min="6651" max="6651" width="11.88671875" style="18" customWidth="1"/>
    <col min="6652" max="6652" width="13.6640625" style="18" customWidth="1"/>
    <col min="6653" max="6653" width="47.5546875" style="18" customWidth="1"/>
    <col min="6654" max="6654" width="42.44140625" style="18" customWidth="1"/>
    <col min="6655" max="6655" width="19.6640625" style="18" customWidth="1"/>
    <col min="6656" max="6656" width="20" style="18" customWidth="1"/>
    <col min="6657" max="6657" width="19.109375" style="18" customWidth="1"/>
    <col min="6658" max="6658" width="12.6640625" style="18" customWidth="1"/>
    <col min="6659" max="6905" width="7.88671875" style="18"/>
    <col min="6906" max="6906" width="12.44140625" style="18" customWidth="1"/>
    <col min="6907" max="6907" width="11.88671875" style="18" customWidth="1"/>
    <col min="6908" max="6908" width="13.6640625" style="18" customWidth="1"/>
    <col min="6909" max="6909" width="47.5546875" style="18" customWidth="1"/>
    <col min="6910" max="6910" width="42.44140625" style="18" customWidth="1"/>
    <col min="6911" max="6911" width="19.6640625" style="18" customWidth="1"/>
    <col min="6912" max="6912" width="20" style="18" customWidth="1"/>
    <col min="6913" max="6913" width="19.109375" style="18" customWidth="1"/>
    <col min="6914" max="6914" width="12.6640625" style="18" customWidth="1"/>
    <col min="6915" max="7161" width="7.88671875" style="18"/>
    <col min="7162" max="7162" width="12.44140625" style="18" customWidth="1"/>
    <col min="7163" max="7163" width="11.88671875" style="18" customWidth="1"/>
    <col min="7164" max="7164" width="13.6640625" style="18" customWidth="1"/>
    <col min="7165" max="7165" width="47.5546875" style="18" customWidth="1"/>
    <col min="7166" max="7166" width="42.44140625" style="18" customWidth="1"/>
    <col min="7167" max="7167" width="19.6640625" style="18" customWidth="1"/>
    <col min="7168" max="7168" width="20" style="18" customWidth="1"/>
    <col min="7169" max="7169" width="19.109375" style="18" customWidth="1"/>
    <col min="7170" max="7170" width="12.6640625" style="18" customWidth="1"/>
    <col min="7171" max="7417" width="7.88671875" style="18"/>
    <col min="7418" max="7418" width="12.44140625" style="18" customWidth="1"/>
    <col min="7419" max="7419" width="11.88671875" style="18" customWidth="1"/>
    <col min="7420" max="7420" width="13.6640625" style="18" customWidth="1"/>
    <col min="7421" max="7421" width="47.5546875" style="18" customWidth="1"/>
    <col min="7422" max="7422" width="42.44140625" style="18" customWidth="1"/>
    <col min="7423" max="7423" width="19.6640625" style="18" customWidth="1"/>
    <col min="7424" max="7424" width="20" style="18" customWidth="1"/>
    <col min="7425" max="7425" width="19.109375" style="18" customWidth="1"/>
    <col min="7426" max="7426" width="12.6640625" style="18" customWidth="1"/>
    <col min="7427" max="7673" width="7.88671875" style="18"/>
    <col min="7674" max="7674" width="12.44140625" style="18" customWidth="1"/>
    <col min="7675" max="7675" width="11.88671875" style="18" customWidth="1"/>
    <col min="7676" max="7676" width="13.6640625" style="18" customWidth="1"/>
    <col min="7677" max="7677" width="47.5546875" style="18" customWidth="1"/>
    <col min="7678" max="7678" width="42.44140625" style="18" customWidth="1"/>
    <col min="7679" max="7679" width="19.6640625" style="18" customWidth="1"/>
    <col min="7680" max="7680" width="20" style="18" customWidth="1"/>
    <col min="7681" max="7681" width="19.109375" style="18" customWidth="1"/>
    <col min="7682" max="7682" width="12.6640625" style="18" customWidth="1"/>
    <col min="7683" max="7929" width="7.88671875" style="18"/>
    <col min="7930" max="7930" width="12.44140625" style="18" customWidth="1"/>
    <col min="7931" max="7931" width="11.88671875" style="18" customWidth="1"/>
    <col min="7932" max="7932" width="13.6640625" style="18" customWidth="1"/>
    <col min="7933" max="7933" width="47.5546875" style="18" customWidth="1"/>
    <col min="7934" max="7934" width="42.44140625" style="18" customWidth="1"/>
    <col min="7935" max="7935" width="19.6640625" style="18" customWidth="1"/>
    <col min="7936" max="7936" width="20" style="18" customWidth="1"/>
    <col min="7937" max="7937" width="19.109375" style="18" customWidth="1"/>
    <col min="7938" max="7938" width="12.6640625" style="18" customWidth="1"/>
    <col min="7939" max="8185" width="7.88671875" style="18"/>
    <col min="8186" max="8186" width="12.44140625" style="18" customWidth="1"/>
    <col min="8187" max="8187" width="11.88671875" style="18" customWidth="1"/>
    <col min="8188" max="8188" width="13.6640625" style="18" customWidth="1"/>
    <col min="8189" max="8189" width="47.5546875" style="18" customWidth="1"/>
    <col min="8190" max="8190" width="42.44140625" style="18" customWidth="1"/>
    <col min="8191" max="8191" width="19.6640625" style="18" customWidth="1"/>
    <col min="8192" max="8192" width="20" style="18" customWidth="1"/>
    <col min="8193" max="8193" width="19.109375" style="18" customWidth="1"/>
    <col min="8194" max="8194" width="12.6640625" style="18" customWidth="1"/>
    <col min="8195" max="8441" width="7.88671875" style="18"/>
    <col min="8442" max="8442" width="12.44140625" style="18" customWidth="1"/>
    <col min="8443" max="8443" width="11.88671875" style="18" customWidth="1"/>
    <col min="8444" max="8444" width="13.6640625" style="18" customWidth="1"/>
    <col min="8445" max="8445" width="47.5546875" style="18" customWidth="1"/>
    <col min="8446" max="8446" width="42.44140625" style="18" customWidth="1"/>
    <col min="8447" max="8447" width="19.6640625" style="18" customWidth="1"/>
    <col min="8448" max="8448" width="20" style="18" customWidth="1"/>
    <col min="8449" max="8449" width="19.109375" style="18" customWidth="1"/>
    <col min="8450" max="8450" width="12.6640625" style="18" customWidth="1"/>
    <col min="8451" max="8697" width="7.88671875" style="18"/>
    <col min="8698" max="8698" width="12.44140625" style="18" customWidth="1"/>
    <col min="8699" max="8699" width="11.88671875" style="18" customWidth="1"/>
    <col min="8700" max="8700" width="13.6640625" style="18" customWidth="1"/>
    <col min="8701" max="8701" width="47.5546875" style="18" customWidth="1"/>
    <col min="8702" max="8702" width="42.44140625" style="18" customWidth="1"/>
    <col min="8703" max="8703" width="19.6640625" style="18" customWidth="1"/>
    <col min="8704" max="8704" width="20" style="18" customWidth="1"/>
    <col min="8705" max="8705" width="19.109375" style="18" customWidth="1"/>
    <col min="8706" max="8706" width="12.6640625" style="18" customWidth="1"/>
    <col min="8707" max="8953" width="7.88671875" style="18"/>
    <col min="8954" max="8954" width="12.44140625" style="18" customWidth="1"/>
    <col min="8955" max="8955" width="11.88671875" style="18" customWidth="1"/>
    <col min="8956" max="8956" width="13.6640625" style="18" customWidth="1"/>
    <col min="8957" max="8957" width="47.5546875" style="18" customWidth="1"/>
    <col min="8958" max="8958" width="42.44140625" style="18" customWidth="1"/>
    <col min="8959" max="8959" width="19.6640625" style="18" customWidth="1"/>
    <col min="8960" max="8960" width="20" style="18" customWidth="1"/>
    <col min="8961" max="8961" width="19.109375" style="18" customWidth="1"/>
    <col min="8962" max="8962" width="12.6640625" style="18" customWidth="1"/>
    <col min="8963" max="9209" width="7.88671875" style="18"/>
    <col min="9210" max="9210" width="12.44140625" style="18" customWidth="1"/>
    <col min="9211" max="9211" width="11.88671875" style="18" customWidth="1"/>
    <col min="9212" max="9212" width="13.6640625" style="18" customWidth="1"/>
    <col min="9213" max="9213" width="47.5546875" style="18" customWidth="1"/>
    <col min="9214" max="9214" width="42.44140625" style="18" customWidth="1"/>
    <col min="9215" max="9215" width="19.6640625" style="18" customWidth="1"/>
    <col min="9216" max="9216" width="20" style="18" customWidth="1"/>
    <col min="9217" max="9217" width="19.109375" style="18" customWidth="1"/>
    <col min="9218" max="9218" width="12.6640625" style="18" customWidth="1"/>
    <col min="9219" max="9465" width="7.88671875" style="18"/>
    <col min="9466" max="9466" width="12.44140625" style="18" customWidth="1"/>
    <col min="9467" max="9467" width="11.88671875" style="18" customWidth="1"/>
    <col min="9468" max="9468" width="13.6640625" style="18" customWidth="1"/>
    <col min="9469" max="9469" width="47.5546875" style="18" customWidth="1"/>
    <col min="9470" max="9470" width="42.44140625" style="18" customWidth="1"/>
    <col min="9471" max="9471" width="19.6640625" style="18" customWidth="1"/>
    <col min="9472" max="9472" width="20" style="18" customWidth="1"/>
    <col min="9473" max="9473" width="19.109375" style="18" customWidth="1"/>
    <col min="9474" max="9474" width="12.6640625" style="18" customWidth="1"/>
    <col min="9475" max="9721" width="7.88671875" style="18"/>
    <col min="9722" max="9722" width="12.44140625" style="18" customWidth="1"/>
    <col min="9723" max="9723" width="11.88671875" style="18" customWidth="1"/>
    <col min="9724" max="9724" width="13.6640625" style="18" customWidth="1"/>
    <col min="9725" max="9725" width="47.5546875" style="18" customWidth="1"/>
    <col min="9726" max="9726" width="42.44140625" style="18" customWidth="1"/>
    <col min="9727" max="9727" width="19.6640625" style="18" customWidth="1"/>
    <col min="9728" max="9728" width="20" style="18" customWidth="1"/>
    <col min="9729" max="9729" width="19.109375" style="18" customWidth="1"/>
    <col min="9730" max="9730" width="12.6640625" style="18" customWidth="1"/>
    <col min="9731" max="9977" width="7.88671875" style="18"/>
    <col min="9978" max="9978" width="12.44140625" style="18" customWidth="1"/>
    <col min="9979" max="9979" width="11.88671875" style="18" customWidth="1"/>
    <col min="9980" max="9980" width="13.6640625" style="18" customWidth="1"/>
    <col min="9981" max="9981" width="47.5546875" style="18" customWidth="1"/>
    <col min="9982" max="9982" width="42.44140625" style="18" customWidth="1"/>
    <col min="9983" max="9983" width="19.6640625" style="18" customWidth="1"/>
    <col min="9984" max="9984" width="20" style="18" customWidth="1"/>
    <col min="9985" max="9985" width="19.109375" style="18" customWidth="1"/>
    <col min="9986" max="9986" width="12.6640625" style="18" customWidth="1"/>
    <col min="9987" max="10233" width="7.88671875" style="18"/>
    <col min="10234" max="10234" width="12.44140625" style="18" customWidth="1"/>
    <col min="10235" max="10235" width="11.88671875" style="18" customWidth="1"/>
    <col min="10236" max="10236" width="13.6640625" style="18" customWidth="1"/>
    <col min="10237" max="10237" width="47.5546875" style="18" customWidth="1"/>
    <col min="10238" max="10238" width="42.44140625" style="18" customWidth="1"/>
    <col min="10239" max="10239" width="19.6640625" style="18" customWidth="1"/>
    <col min="10240" max="10240" width="20" style="18" customWidth="1"/>
    <col min="10241" max="10241" width="19.109375" style="18" customWidth="1"/>
    <col min="10242" max="10242" width="12.6640625" style="18" customWidth="1"/>
    <col min="10243" max="10489" width="7.88671875" style="18"/>
    <col min="10490" max="10490" width="12.44140625" style="18" customWidth="1"/>
    <col min="10491" max="10491" width="11.88671875" style="18" customWidth="1"/>
    <col min="10492" max="10492" width="13.6640625" style="18" customWidth="1"/>
    <col min="10493" max="10493" width="47.5546875" style="18" customWidth="1"/>
    <col min="10494" max="10494" width="42.44140625" style="18" customWidth="1"/>
    <col min="10495" max="10495" width="19.6640625" style="18" customWidth="1"/>
    <col min="10496" max="10496" width="20" style="18" customWidth="1"/>
    <col min="10497" max="10497" width="19.109375" style="18" customWidth="1"/>
    <col min="10498" max="10498" width="12.6640625" style="18" customWidth="1"/>
    <col min="10499" max="10745" width="7.88671875" style="18"/>
    <col min="10746" max="10746" width="12.44140625" style="18" customWidth="1"/>
    <col min="10747" max="10747" width="11.88671875" style="18" customWidth="1"/>
    <col min="10748" max="10748" width="13.6640625" style="18" customWidth="1"/>
    <col min="10749" max="10749" width="47.5546875" style="18" customWidth="1"/>
    <col min="10750" max="10750" width="42.44140625" style="18" customWidth="1"/>
    <col min="10751" max="10751" width="19.6640625" style="18" customWidth="1"/>
    <col min="10752" max="10752" width="20" style="18" customWidth="1"/>
    <col min="10753" max="10753" width="19.109375" style="18" customWidth="1"/>
    <col min="10754" max="10754" width="12.6640625" style="18" customWidth="1"/>
    <col min="10755" max="11001" width="7.88671875" style="18"/>
    <col min="11002" max="11002" width="12.44140625" style="18" customWidth="1"/>
    <col min="11003" max="11003" width="11.88671875" style="18" customWidth="1"/>
    <col min="11004" max="11004" width="13.6640625" style="18" customWidth="1"/>
    <col min="11005" max="11005" width="47.5546875" style="18" customWidth="1"/>
    <col min="11006" max="11006" width="42.44140625" style="18" customWidth="1"/>
    <col min="11007" max="11007" width="19.6640625" style="18" customWidth="1"/>
    <col min="11008" max="11008" width="20" style="18" customWidth="1"/>
    <col min="11009" max="11009" width="19.109375" style="18" customWidth="1"/>
    <col min="11010" max="11010" width="12.6640625" style="18" customWidth="1"/>
    <col min="11011" max="11257" width="7.88671875" style="18"/>
    <col min="11258" max="11258" width="12.44140625" style="18" customWidth="1"/>
    <col min="11259" max="11259" width="11.88671875" style="18" customWidth="1"/>
    <col min="11260" max="11260" width="13.6640625" style="18" customWidth="1"/>
    <col min="11261" max="11261" width="47.5546875" style="18" customWidth="1"/>
    <col min="11262" max="11262" width="42.44140625" style="18" customWidth="1"/>
    <col min="11263" max="11263" width="19.6640625" style="18" customWidth="1"/>
    <col min="11264" max="11264" width="20" style="18" customWidth="1"/>
    <col min="11265" max="11265" width="19.109375" style="18" customWidth="1"/>
    <col min="11266" max="11266" width="12.6640625" style="18" customWidth="1"/>
    <col min="11267" max="11513" width="7.88671875" style="18"/>
    <col min="11514" max="11514" width="12.44140625" style="18" customWidth="1"/>
    <col min="11515" max="11515" width="11.88671875" style="18" customWidth="1"/>
    <col min="11516" max="11516" width="13.6640625" style="18" customWidth="1"/>
    <col min="11517" max="11517" width="47.5546875" style="18" customWidth="1"/>
    <col min="11518" max="11518" width="42.44140625" style="18" customWidth="1"/>
    <col min="11519" max="11519" width="19.6640625" style="18" customWidth="1"/>
    <col min="11520" max="11520" width="20" style="18" customWidth="1"/>
    <col min="11521" max="11521" width="19.109375" style="18" customWidth="1"/>
    <col min="11522" max="11522" width="12.6640625" style="18" customWidth="1"/>
    <col min="11523" max="11769" width="7.88671875" style="18"/>
    <col min="11770" max="11770" width="12.44140625" style="18" customWidth="1"/>
    <col min="11771" max="11771" width="11.88671875" style="18" customWidth="1"/>
    <col min="11772" max="11772" width="13.6640625" style="18" customWidth="1"/>
    <col min="11773" max="11773" width="47.5546875" style="18" customWidth="1"/>
    <col min="11774" max="11774" width="42.44140625" style="18" customWidth="1"/>
    <col min="11775" max="11775" width="19.6640625" style="18" customWidth="1"/>
    <col min="11776" max="11776" width="20" style="18" customWidth="1"/>
    <col min="11777" max="11777" width="19.109375" style="18" customWidth="1"/>
    <col min="11778" max="11778" width="12.6640625" style="18" customWidth="1"/>
    <col min="11779" max="12025" width="7.88671875" style="18"/>
    <col min="12026" max="12026" width="12.44140625" style="18" customWidth="1"/>
    <col min="12027" max="12027" width="11.88671875" style="18" customWidth="1"/>
    <col min="12028" max="12028" width="13.6640625" style="18" customWidth="1"/>
    <col min="12029" max="12029" width="47.5546875" style="18" customWidth="1"/>
    <col min="12030" max="12030" width="42.44140625" style="18" customWidth="1"/>
    <col min="12031" max="12031" width="19.6640625" style="18" customWidth="1"/>
    <col min="12032" max="12032" width="20" style="18" customWidth="1"/>
    <col min="12033" max="12033" width="19.109375" style="18" customWidth="1"/>
    <col min="12034" max="12034" width="12.6640625" style="18" customWidth="1"/>
    <col min="12035" max="12281" width="7.88671875" style="18"/>
    <col min="12282" max="12282" width="12.44140625" style="18" customWidth="1"/>
    <col min="12283" max="12283" width="11.88671875" style="18" customWidth="1"/>
    <col min="12284" max="12284" width="13.6640625" style="18" customWidth="1"/>
    <col min="12285" max="12285" width="47.5546875" style="18" customWidth="1"/>
    <col min="12286" max="12286" width="42.44140625" style="18" customWidth="1"/>
    <col min="12287" max="12287" width="19.6640625" style="18" customWidth="1"/>
    <col min="12288" max="12288" width="20" style="18" customWidth="1"/>
    <col min="12289" max="12289" width="19.109375" style="18" customWidth="1"/>
    <col min="12290" max="12290" width="12.6640625" style="18" customWidth="1"/>
    <col min="12291" max="12537" width="7.88671875" style="18"/>
    <col min="12538" max="12538" width="12.44140625" style="18" customWidth="1"/>
    <col min="12539" max="12539" width="11.88671875" style="18" customWidth="1"/>
    <col min="12540" max="12540" width="13.6640625" style="18" customWidth="1"/>
    <col min="12541" max="12541" width="47.5546875" style="18" customWidth="1"/>
    <col min="12542" max="12542" width="42.44140625" style="18" customWidth="1"/>
    <col min="12543" max="12543" width="19.6640625" style="18" customWidth="1"/>
    <col min="12544" max="12544" width="20" style="18" customWidth="1"/>
    <col min="12545" max="12545" width="19.109375" style="18" customWidth="1"/>
    <col min="12546" max="12546" width="12.6640625" style="18" customWidth="1"/>
    <col min="12547" max="12793" width="7.88671875" style="18"/>
    <col min="12794" max="12794" width="12.44140625" style="18" customWidth="1"/>
    <col min="12795" max="12795" width="11.88671875" style="18" customWidth="1"/>
    <col min="12796" max="12796" width="13.6640625" style="18" customWidth="1"/>
    <col min="12797" max="12797" width="47.5546875" style="18" customWidth="1"/>
    <col min="12798" max="12798" width="42.44140625" style="18" customWidth="1"/>
    <col min="12799" max="12799" width="19.6640625" style="18" customWidth="1"/>
    <col min="12800" max="12800" width="20" style="18" customWidth="1"/>
    <col min="12801" max="12801" width="19.109375" style="18" customWidth="1"/>
    <col min="12802" max="12802" width="12.6640625" style="18" customWidth="1"/>
    <col min="12803" max="13049" width="7.88671875" style="18"/>
    <col min="13050" max="13050" width="12.44140625" style="18" customWidth="1"/>
    <col min="13051" max="13051" width="11.88671875" style="18" customWidth="1"/>
    <col min="13052" max="13052" width="13.6640625" style="18" customWidth="1"/>
    <col min="13053" max="13053" width="47.5546875" style="18" customWidth="1"/>
    <col min="13054" max="13054" width="42.44140625" style="18" customWidth="1"/>
    <col min="13055" max="13055" width="19.6640625" style="18" customWidth="1"/>
    <col min="13056" max="13056" width="20" style="18" customWidth="1"/>
    <col min="13057" max="13057" width="19.109375" style="18" customWidth="1"/>
    <col min="13058" max="13058" width="12.6640625" style="18" customWidth="1"/>
    <col min="13059" max="13305" width="7.88671875" style="18"/>
    <col min="13306" max="13306" width="12.44140625" style="18" customWidth="1"/>
    <col min="13307" max="13307" width="11.88671875" style="18" customWidth="1"/>
    <col min="13308" max="13308" width="13.6640625" style="18" customWidth="1"/>
    <col min="13309" max="13309" width="47.5546875" style="18" customWidth="1"/>
    <col min="13310" max="13310" width="42.44140625" style="18" customWidth="1"/>
    <col min="13311" max="13311" width="19.6640625" style="18" customWidth="1"/>
    <col min="13312" max="13312" width="20" style="18" customWidth="1"/>
    <col min="13313" max="13313" width="19.109375" style="18" customWidth="1"/>
    <col min="13314" max="13314" width="12.6640625" style="18" customWidth="1"/>
    <col min="13315" max="13561" width="7.88671875" style="18"/>
    <col min="13562" max="13562" width="12.44140625" style="18" customWidth="1"/>
    <col min="13563" max="13563" width="11.88671875" style="18" customWidth="1"/>
    <col min="13564" max="13564" width="13.6640625" style="18" customWidth="1"/>
    <col min="13565" max="13565" width="47.5546875" style="18" customWidth="1"/>
    <col min="13566" max="13566" width="42.44140625" style="18" customWidth="1"/>
    <col min="13567" max="13567" width="19.6640625" style="18" customWidth="1"/>
    <col min="13568" max="13568" width="20" style="18" customWidth="1"/>
    <col min="13569" max="13569" width="19.109375" style="18" customWidth="1"/>
    <col min="13570" max="13570" width="12.6640625" style="18" customWidth="1"/>
    <col min="13571" max="13817" width="7.88671875" style="18"/>
    <col min="13818" max="13818" width="12.44140625" style="18" customWidth="1"/>
    <col min="13819" max="13819" width="11.88671875" style="18" customWidth="1"/>
    <col min="13820" max="13820" width="13.6640625" style="18" customWidth="1"/>
    <col min="13821" max="13821" width="47.5546875" style="18" customWidth="1"/>
    <col min="13822" max="13822" width="42.44140625" style="18" customWidth="1"/>
    <col min="13823" max="13823" width="19.6640625" style="18" customWidth="1"/>
    <col min="13824" max="13824" width="20" style="18" customWidth="1"/>
    <col min="13825" max="13825" width="19.109375" style="18" customWidth="1"/>
    <col min="13826" max="13826" width="12.6640625" style="18" customWidth="1"/>
    <col min="13827" max="14073" width="7.88671875" style="18"/>
    <col min="14074" max="14074" width="12.44140625" style="18" customWidth="1"/>
    <col min="14075" max="14075" width="11.88671875" style="18" customWidth="1"/>
    <col min="14076" max="14076" width="13.6640625" style="18" customWidth="1"/>
    <col min="14077" max="14077" width="47.5546875" style="18" customWidth="1"/>
    <col min="14078" max="14078" width="42.44140625" style="18" customWidth="1"/>
    <col min="14079" max="14079" width="19.6640625" style="18" customWidth="1"/>
    <col min="14080" max="14080" width="20" style="18" customWidth="1"/>
    <col min="14081" max="14081" width="19.109375" style="18" customWidth="1"/>
    <col min="14082" max="14082" width="12.6640625" style="18" customWidth="1"/>
    <col min="14083" max="14329" width="7.88671875" style="18"/>
    <col min="14330" max="14330" width="12.44140625" style="18" customWidth="1"/>
    <col min="14331" max="14331" width="11.88671875" style="18" customWidth="1"/>
    <col min="14332" max="14332" width="13.6640625" style="18" customWidth="1"/>
    <col min="14333" max="14333" width="47.5546875" style="18" customWidth="1"/>
    <col min="14334" max="14334" width="42.44140625" style="18" customWidth="1"/>
    <col min="14335" max="14335" width="19.6640625" style="18" customWidth="1"/>
    <col min="14336" max="14336" width="20" style="18" customWidth="1"/>
    <col min="14337" max="14337" width="19.109375" style="18" customWidth="1"/>
    <col min="14338" max="14338" width="12.6640625" style="18" customWidth="1"/>
    <col min="14339" max="14585" width="7.88671875" style="18"/>
    <col min="14586" max="14586" width="12.44140625" style="18" customWidth="1"/>
    <col min="14587" max="14587" width="11.88671875" style="18" customWidth="1"/>
    <col min="14588" max="14588" width="13.6640625" style="18" customWidth="1"/>
    <col min="14589" max="14589" width="47.5546875" style="18" customWidth="1"/>
    <col min="14590" max="14590" width="42.44140625" style="18" customWidth="1"/>
    <col min="14591" max="14591" width="19.6640625" style="18" customWidth="1"/>
    <col min="14592" max="14592" width="20" style="18" customWidth="1"/>
    <col min="14593" max="14593" width="19.109375" style="18" customWidth="1"/>
    <col min="14594" max="14594" width="12.6640625" style="18" customWidth="1"/>
    <col min="14595" max="14841" width="7.88671875" style="18"/>
    <col min="14842" max="14842" width="12.44140625" style="18" customWidth="1"/>
    <col min="14843" max="14843" width="11.88671875" style="18" customWidth="1"/>
    <col min="14844" max="14844" width="13.6640625" style="18" customWidth="1"/>
    <col min="14845" max="14845" width="47.5546875" style="18" customWidth="1"/>
    <col min="14846" max="14846" width="42.44140625" style="18" customWidth="1"/>
    <col min="14847" max="14847" width="19.6640625" style="18" customWidth="1"/>
    <col min="14848" max="14848" width="20" style="18" customWidth="1"/>
    <col min="14849" max="14849" width="19.109375" style="18" customWidth="1"/>
    <col min="14850" max="14850" width="12.6640625" style="18" customWidth="1"/>
    <col min="14851" max="15097" width="7.88671875" style="18"/>
    <col min="15098" max="15098" width="12.44140625" style="18" customWidth="1"/>
    <col min="15099" max="15099" width="11.88671875" style="18" customWidth="1"/>
    <col min="15100" max="15100" width="13.6640625" style="18" customWidth="1"/>
    <col min="15101" max="15101" width="47.5546875" style="18" customWidth="1"/>
    <col min="15102" max="15102" width="42.44140625" style="18" customWidth="1"/>
    <col min="15103" max="15103" width="19.6640625" style="18" customWidth="1"/>
    <col min="15104" max="15104" width="20" style="18" customWidth="1"/>
    <col min="15105" max="15105" width="19.109375" style="18" customWidth="1"/>
    <col min="15106" max="15106" width="12.6640625" style="18" customWidth="1"/>
    <col min="15107" max="15353" width="7.88671875" style="18"/>
    <col min="15354" max="15354" width="12.44140625" style="18" customWidth="1"/>
    <col min="15355" max="15355" width="11.88671875" style="18" customWidth="1"/>
    <col min="15356" max="15356" width="13.6640625" style="18" customWidth="1"/>
    <col min="15357" max="15357" width="47.5546875" style="18" customWidth="1"/>
    <col min="15358" max="15358" width="42.44140625" style="18" customWidth="1"/>
    <col min="15359" max="15359" width="19.6640625" style="18" customWidth="1"/>
    <col min="15360" max="15360" width="20" style="18" customWidth="1"/>
    <col min="15361" max="15361" width="19.109375" style="18" customWidth="1"/>
    <col min="15362" max="15362" width="12.6640625" style="18" customWidth="1"/>
    <col min="15363" max="15609" width="7.88671875" style="18"/>
    <col min="15610" max="15610" width="12.44140625" style="18" customWidth="1"/>
    <col min="15611" max="15611" width="11.88671875" style="18" customWidth="1"/>
    <col min="15612" max="15612" width="13.6640625" style="18" customWidth="1"/>
    <col min="15613" max="15613" width="47.5546875" style="18" customWidth="1"/>
    <col min="15614" max="15614" width="42.44140625" style="18" customWidth="1"/>
    <col min="15615" max="15615" width="19.6640625" style="18" customWidth="1"/>
    <col min="15616" max="15616" width="20" style="18" customWidth="1"/>
    <col min="15617" max="15617" width="19.109375" style="18" customWidth="1"/>
    <col min="15618" max="15618" width="12.6640625" style="18" customWidth="1"/>
    <col min="15619" max="15865" width="7.88671875" style="18"/>
    <col min="15866" max="15866" width="12.44140625" style="18" customWidth="1"/>
    <col min="15867" max="15867" width="11.88671875" style="18" customWidth="1"/>
    <col min="15868" max="15868" width="13.6640625" style="18" customWidth="1"/>
    <col min="15869" max="15869" width="47.5546875" style="18" customWidth="1"/>
    <col min="15870" max="15870" width="42.44140625" style="18" customWidth="1"/>
    <col min="15871" max="15871" width="19.6640625" style="18" customWidth="1"/>
    <col min="15872" max="15872" width="20" style="18" customWidth="1"/>
    <col min="15873" max="15873" width="19.109375" style="18" customWidth="1"/>
    <col min="15874" max="15874" width="12.6640625" style="18" customWidth="1"/>
    <col min="15875" max="16121" width="7.88671875" style="18"/>
    <col min="16122" max="16122" width="12.44140625" style="18" customWidth="1"/>
    <col min="16123" max="16123" width="11.88671875" style="18" customWidth="1"/>
    <col min="16124" max="16124" width="13.6640625" style="18" customWidth="1"/>
    <col min="16125" max="16125" width="47.5546875" style="18" customWidth="1"/>
    <col min="16126" max="16126" width="42.44140625" style="18" customWidth="1"/>
    <col min="16127" max="16127" width="19.6640625" style="18" customWidth="1"/>
    <col min="16128" max="16128" width="20" style="18" customWidth="1"/>
    <col min="16129" max="16129" width="19.109375" style="18" customWidth="1"/>
    <col min="16130" max="16130" width="12.6640625" style="18" customWidth="1"/>
    <col min="16131" max="16384" width="7.88671875" style="18"/>
  </cols>
  <sheetData>
    <row r="1" spans="1:10" ht="17.25" customHeight="1" x14ac:dyDescent="0.25">
      <c r="A1" s="16"/>
      <c r="I1" s="19" t="s">
        <v>95</v>
      </c>
      <c r="J1" s="19"/>
    </row>
    <row r="2" spans="1:10" ht="35.25" customHeight="1" x14ac:dyDescent="0.25">
      <c r="H2" s="20"/>
      <c r="I2" s="21" t="s">
        <v>178</v>
      </c>
      <c r="J2" s="3"/>
    </row>
    <row r="3" spans="1:10" ht="15" customHeight="1" x14ac:dyDescent="0.25">
      <c r="H3" s="20"/>
      <c r="I3" s="189" t="s">
        <v>413</v>
      </c>
      <c r="J3" s="1"/>
    </row>
    <row r="4" spans="1:10" ht="15" customHeight="1" x14ac:dyDescent="0.25">
      <c r="H4" s="20"/>
      <c r="I4" s="22"/>
      <c r="J4" s="22"/>
    </row>
    <row r="5" spans="1:10" ht="20.25" customHeight="1" x14ac:dyDescent="0.25">
      <c r="A5" s="243" t="s">
        <v>276</v>
      </c>
      <c r="B5" s="244"/>
      <c r="C5" s="244"/>
      <c r="D5" s="244"/>
      <c r="E5" s="244"/>
      <c r="F5" s="244"/>
      <c r="G5" s="244"/>
      <c r="H5" s="244"/>
      <c r="I5" s="244"/>
      <c r="J5" s="244"/>
    </row>
    <row r="6" spans="1:10" ht="20.25" customHeight="1" x14ac:dyDescent="0.3">
      <c r="A6" s="245" t="s">
        <v>77</v>
      </c>
      <c r="B6" s="245"/>
      <c r="C6" s="23"/>
      <c r="D6" s="23"/>
      <c r="E6" s="23"/>
      <c r="F6" s="23"/>
      <c r="G6" s="23"/>
      <c r="H6" s="23"/>
      <c r="I6" s="23"/>
      <c r="J6" s="23"/>
    </row>
    <row r="7" spans="1:10" ht="15.75" customHeight="1" x14ac:dyDescent="0.25">
      <c r="A7" s="246" t="s">
        <v>96</v>
      </c>
      <c r="B7" s="246"/>
      <c r="C7" s="23"/>
      <c r="D7" s="23"/>
      <c r="E7" s="23"/>
      <c r="F7" s="23"/>
      <c r="G7" s="23"/>
      <c r="H7" s="23"/>
      <c r="I7" s="23"/>
      <c r="J7" s="23"/>
    </row>
    <row r="8" spans="1:10" ht="11.25" customHeight="1" x14ac:dyDescent="0.3">
      <c r="A8" s="24"/>
      <c r="B8" s="25"/>
      <c r="C8" s="26"/>
      <c r="D8" s="26"/>
      <c r="E8" s="26"/>
      <c r="F8" s="26"/>
      <c r="G8" s="26"/>
      <c r="H8" s="26"/>
      <c r="I8" s="27"/>
      <c r="J8" s="28" t="s">
        <v>97</v>
      </c>
    </row>
    <row r="9" spans="1:10" ht="22.5" customHeight="1" x14ac:dyDescent="0.25">
      <c r="A9" s="241" t="s">
        <v>98</v>
      </c>
      <c r="B9" s="241" t="s">
        <v>99</v>
      </c>
      <c r="C9" s="241" t="s">
        <v>100</v>
      </c>
      <c r="D9" s="241" t="s">
        <v>101</v>
      </c>
      <c r="E9" s="241" t="s">
        <v>102</v>
      </c>
      <c r="F9" s="241" t="s">
        <v>103</v>
      </c>
      <c r="G9" s="241" t="s">
        <v>5</v>
      </c>
      <c r="H9" s="241" t="s">
        <v>6</v>
      </c>
      <c r="I9" s="242" t="s">
        <v>7</v>
      </c>
      <c r="J9" s="242"/>
    </row>
    <row r="10" spans="1:10" ht="100.5" customHeight="1" x14ac:dyDescent="0.25">
      <c r="A10" s="241"/>
      <c r="B10" s="241"/>
      <c r="C10" s="241"/>
      <c r="D10" s="241"/>
      <c r="E10" s="241"/>
      <c r="F10" s="241"/>
      <c r="G10" s="241"/>
      <c r="H10" s="241"/>
      <c r="I10" s="29" t="s">
        <v>8</v>
      </c>
      <c r="J10" s="29" t="s">
        <v>9</v>
      </c>
    </row>
    <row r="11" spans="1:10" s="26" customFormat="1" ht="22.5" customHeight="1" x14ac:dyDescent="0.25">
      <c r="A11" s="29">
        <v>1</v>
      </c>
      <c r="B11" s="29">
        <v>2</v>
      </c>
      <c r="C11" s="29">
        <v>3</v>
      </c>
      <c r="D11" s="29">
        <v>4</v>
      </c>
      <c r="E11" s="29">
        <v>5</v>
      </c>
      <c r="F11" s="29">
        <v>6</v>
      </c>
      <c r="G11" s="29">
        <v>7</v>
      </c>
      <c r="H11" s="29">
        <v>8</v>
      </c>
      <c r="I11" s="29">
        <v>9</v>
      </c>
      <c r="J11" s="29">
        <v>10</v>
      </c>
    </row>
    <row r="12" spans="1:10" s="35" customFormat="1" ht="35.25" customHeight="1" x14ac:dyDescent="0.25">
      <c r="A12" s="30" t="s">
        <v>104</v>
      </c>
      <c r="B12" s="31"/>
      <c r="C12" s="30"/>
      <c r="D12" s="32" t="s">
        <v>105</v>
      </c>
      <c r="E12" s="33"/>
      <c r="F12" s="33"/>
      <c r="G12" s="33"/>
      <c r="H12" s="34"/>
      <c r="I12" s="34"/>
      <c r="J12" s="34"/>
    </row>
    <row r="13" spans="1:10" s="35" customFormat="1" ht="35.25" customHeight="1" x14ac:dyDescent="0.25">
      <c r="A13" s="30" t="s">
        <v>106</v>
      </c>
      <c r="B13" s="31"/>
      <c r="C13" s="30"/>
      <c r="D13" s="32" t="s">
        <v>107</v>
      </c>
      <c r="E13" s="33"/>
      <c r="F13" s="33"/>
      <c r="G13" s="33"/>
      <c r="H13" s="34"/>
      <c r="I13" s="34"/>
      <c r="J13" s="34"/>
    </row>
    <row r="14" spans="1:10" s="25" customFormat="1" ht="64.5" customHeight="1" x14ac:dyDescent="0.3">
      <c r="A14" s="103" t="s">
        <v>315</v>
      </c>
      <c r="B14" s="103" t="s">
        <v>316</v>
      </c>
      <c r="C14" s="104" t="s">
        <v>317</v>
      </c>
      <c r="D14" s="184" t="s">
        <v>318</v>
      </c>
      <c r="E14" s="78" t="s">
        <v>155</v>
      </c>
      <c r="F14" s="40" t="s">
        <v>185</v>
      </c>
      <c r="G14" s="41">
        <f t="shared" ref="G14:G23" si="0">H14+I14</f>
        <v>55000</v>
      </c>
      <c r="H14" s="42">
        <v>0</v>
      </c>
      <c r="I14" s="192">
        <v>55000</v>
      </c>
      <c r="J14" s="58">
        <f>I14</f>
        <v>55000</v>
      </c>
    </row>
    <row r="15" spans="1:10" s="25" customFormat="1" ht="64.5" customHeight="1" x14ac:dyDescent="0.3">
      <c r="A15" s="103" t="s">
        <v>169</v>
      </c>
      <c r="B15" s="103" t="s">
        <v>170</v>
      </c>
      <c r="C15" s="104" t="s">
        <v>171</v>
      </c>
      <c r="D15" s="105" t="s">
        <v>172</v>
      </c>
      <c r="E15" s="78" t="s">
        <v>155</v>
      </c>
      <c r="F15" s="40" t="s">
        <v>185</v>
      </c>
      <c r="G15" s="41">
        <f t="shared" ref="G15:G17" si="1">H15+I15</f>
        <v>200000</v>
      </c>
      <c r="H15" s="42">
        <v>0</v>
      </c>
      <c r="I15" s="192">
        <v>200000</v>
      </c>
      <c r="J15" s="58">
        <f>I15</f>
        <v>200000</v>
      </c>
    </row>
    <row r="16" spans="1:10" s="25" customFormat="1" ht="135" customHeight="1" x14ac:dyDescent="0.3">
      <c r="A16" s="103" t="s">
        <v>377</v>
      </c>
      <c r="B16" s="103" t="s">
        <v>378</v>
      </c>
      <c r="C16" s="104" t="s">
        <v>193</v>
      </c>
      <c r="D16" s="184" t="s">
        <v>379</v>
      </c>
      <c r="E16" s="78" t="s">
        <v>155</v>
      </c>
      <c r="F16" s="40" t="s">
        <v>185</v>
      </c>
      <c r="G16" s="41">
        <f t="shared" si="1"/>
        <v>883300</v>
      </c>
      <c r="H16" s="42">
        <v>0</v>
      </c>
      <c r="I16" s="192">
        <v>883300</v>
      </c>
      <c r="J16" s="58">
        <f>I16</f>
        <v>883300</v>
      </c>
    </row>
    <row r="17" spans="1:10" s="25" customFormat="1" ht="120.75" customHeight="1" x14ac:dyDescent="0.3">
      <c r="A17" s="103" t="s">
        <v>380</v>
      </c>
      <c r="B17" s="103" t="s">
        <v>381</v>
      </c>
      <c r="C17" s="104" t="s">
        <v>193</v>
      </c>
      <c r="D17" s="184" t="s">
        <v>382</v>
      </c>
      <c r="E17" s="78" t="s">
        <v>155</v>
      </c>
      <c r="F17" s="40" t="s">
        <v>185</v>
      </c>
      <c r="G17" s="41">
        <f t="shared" si="1"/>
        <v>883300</v>
      </c>
      <c r="H17" s="42">
        <v>0</v>
      </c>
      <c r="I17" s="192">
        <v>883300</v>
      </c>
      <c r="J17" s="58">
        <v>883300</v>
      </c>
    </row>
    <row r="18" spans="1:10" s="25" customFormat="1" ht="126" customHeight="1" x14ac:dyDescent="0.3">
      <c r="A18" s="103" t="s">
        <v>280</v>
      </c>
      <c r="B18" s="103" t="s">
        <v>281</v>
      </c>
      <c r="C18" s="104" t="s">
        <v>193</v>
      </c>
      <c r="D18" s="105" t="s">
        <v>294</v>
      </c>
      <c r="E18" s="78" t="s">
        <v>155</v>
      </c>
      <c r="F18" s="40" t="s">
        <v>185</v>
      </c>
      <c r="G18" s="41">
        <f t="shared" si="0"/>
        <v>1611557</v>
      </c>
      <c r="H18" s="42">
        <v>0</v>
      </c>
      <c r="I18" s="42">
        <v>1611557</v>
      </c>
      <c r="J18" s="43">
        <f>I18</f>
        <v>1611557</v>
      </c>
    </row>
    <row r="19" spans="1:10" s="25" customFormat="1" ht="104.25" customHeight="1" x14ac:dyDescent="0.3">
      <c r="A19" s="103" t="s">
        <v>282</v>
      </c>
      <c r="B19" s="103" t="s">
        <v>283</v>
      </c>
      <c r="C19" s="104" t="s">
        <v>193</v>
      </c>
      <c r="D19" s="105" t="s">
        <v>295</v>
      </c>
      <c r="E19" s="78" t="s">
        <v>155</v>
      </c>
      <c r="F19" s="40" t="s">
        <v>185</v>
      </c>
      <c r="G19" s="41">
        <f t="shared" si="0"/>
        <v>15032100</v>
      </c>
      <c r="H19" s="42">
        <v>0</v>
      </c>
      <c r="I19" s="42">
        <v>15032100</v>
      </c>
      <c r="J19" s="43">
        <v>15032100</v>
      </c>
    </row>
    <row r="20" spans="1:10" s="25" customFormat="1" ht="115.5" customHeight="1" x14ac:dyDescent="0.3">
      <c r="A20" s="103" t="s">
        <v>385</v>
      </c>
      <c r="B20" s="103" t="s">
        <v>386</v>
      </c>
      <c r="C20" s="104" t="s">
        <v>193</v>
      </c>
      <c r="D20" s="184" t="s">
        <v>387</v>
      </c>
      <c r="E20" s="78" t="s">
        <v>155</v>
      </c>
      <c r="F20" s="40" t="s">
        <v>185</v>
      </c>
      <c r="G20" s="41">
        <f t="shared" si="0"/>
        <v>425400</v>
      </c>
      <c r="H20" s="42">
        <v>0</v>
      </c>
      <c r="I20" s="42">
        <v>425400</v>
      </c>
      <c r="J20" s="43">
        <f>I20</f>
        <v>425400</v>
      </c>
    </row>
    <row r="21" spans="1:10" s="25" customFormat="1" ht="104.25" customHeight="1" x14ac:dyDescent="0.3">
      <c r="A21" s="103" t="s">
        <v>388</v>
      </c>
      <c r="B21" s="103" t="s">
        <v>389</v>
      </c>
      <c r="C21" s="104" t="s">
        <v>193</v>
      </c>
      <c r="D21" s="184" t="s">
        <v>390</v>
      </c>
      <c r="E21" s="78" t="s">
        <v>155</v>
      </c>
      <c r="F21" s="40" t="s">
        <v>185</v>
      </c>
      <c r="G21" s="41">
        <f t="shared" si="0"/>
        <v>1611900</v>
      </c>
      <c r="H21" s="42">
        <v>0</v>
      </c>
      <c r="I21" s="42">
        <v>1611900</v>
      </c>
      <c r="J21" s="43">
        <v>0</v>
      </c>
    </row>
    <row r="22" spans="1:10" s="25" customFormat="1" ht="64.5" customHeight="1" x14ac:dyDescent="0.3">
      <c r="A22" s="103" t="s">
        <v>226</v>
      </c>
      <c r="B22" s="103" t="s">
        <v>227</v>
      </c>
      <c r="C22" s="104" t="s">
        <v>193</v>
      </c>
      <c r="D22" s="105" t="s">
        <v>228</v>
      </c>
      <c r="E22" s="78" t="s">
        <v>155</v>
      </c>
      <c r="F22" s="40" t="s">
        <v>185</v>
      </c>
      <c r="G22" s="41">
        <f t="shared" si="0"/>
        <v>5062645</v>
      </c>
      <c r="H22" s="42">
        <v>0</v>
      </c>
      <c r="I22" s="42">
        <v>5062645</v>
      </c>
      <c r="J22" s="43">
        <f>I22</f>
        <v>5062645</v>
      </c>
    </row>
    <row r="23" spans="1:10" s="25" customFormat="1" ht="64.5" customHeight="1" x14ac:dyDescent="0.3">
      <c r="A23" s="103" t="s">
        <v>229</v>
      </c>
      <c r="B23" s="103" t="s">
        <v>230</v>
      </c>
      <c r="C23" s="104" t="s">
        <v>231</v>
      </c>
      <c r="D23" s="105" t="s">
        <v>232</v>
      </c>
      <c r="E23" s="92" t="s">
        <v>269</v>
      </c>
      <c r="F23" s="40" t="s">
        <v>270</v>
      </c>
      <c r="G23" s="41">
        <f t="shared" si="0"/>
        <v>435336</v>
      </c>
      <c r="H23" s="42">
        <f>278336+15700+141300</f>
        <v>435336</v>
      </c>
      <c r="I23" s="42">
        <v>0</v>
      </c>
      <c r="J23" s="43">
        <v>0</v>
      </c>
    </row>
    <row r="24" spans="1:10" s="25" customFormat="1" ht="61.5" customHeight="1" x14ac:dyDescent="0.3">
      <c r="A24" s="103" t="s">
        <v>229</v>
      </c>
      <c r="B24" s="103" t="s">
        <v>230</v>
      </c>
      <c r="C24" s="104" t="s">
        <v>231</v>
      </c>
      <c r="D24" s="105" t="s">
        <v>232</v>
      </c>
      <c r="E24" s="92" t="s">
        <v>271</v>
      </c>
      <c r="F24" s="40" t="s">
        <v>272</v>
      </c>
      <c r="G24" s="41">
        <f t="shared" ref="G24:G27" si="2">H24+I24</f>
        <v>1800000</v>
      </c>
      <c r="H24" s="42">
        <v>1800000</v>
      </c>
      <c r="I24" s="42">
        <v>0</v>
      </c>
      <c r="J24" s="43">
        <v>0</v>
      </c>
    </row>
    <row r="25" spans="1:10" s="25" customFormat="1" ht="48" customHeight="1" x14ac:dyDescent="0.3">
      <c r="A25" s="103" t="s">
        <v>233</v>
      </c>
      <c r="B25" s="103" t="s">
        <v>234</v>
      </c>
      <c r="C25" s="104" t="s">
        <v>235</v>
      </c>
      <c r="D25" s="105" t="s">
        <v>236</v>
      </c>
      <c r="E25" s="92" t="s">
        <v>268</v>
      </c>
      <c r="F25" s="40" t="s">
        <v>267</v>
      </c>
      <c r="G25" s="41">
        <f t="shared" si="2"/>
        <v>992475</v>
      </c>
      <c r="H25" s="192">
        <f>790300+102175+100000</f>
        <v>992475</v>
      </c>
      <c r="I25" s="42">
        <v>0</v>
      </c>
      <c r="J25" s="43">
        <v>0</v>
      </c>
    </row>
    <row r="26" spans="1:10" s="25" customFormat="1" ht="63" customHeight="1" x14ac:dyDescent="0.3">
      <c r="A26" s="103" t="s">
        <v>284</v>
      </c>
      <c r="B26" s="103" t="s">
        <v>285</v>
      </c>
      <c r="C26" s="104" t="s">
        <v>235</v>
      </c>
      <c r="D26" s="105" t="s">
        <v>286</v>
      </c>
      <c r="E26" s="92" t="s">
        <v>269</v>
      </c>
      <c r="F26" s="40" t="s">
        <v>270</v>
      </c>
      <c r="G26" s="41">
        <f t="shared" si="2"/>
        <v>1256206</v>
      </c>
      <c r="H26" s="42">
        <v>0</v>
      </c>
      <c r="I26" s="42">
        <f>1047548+208658</f>
        <v>1256206</v>
      </c>
      <c r="J26" s="43">
        <f>I26</f>
        <v>1256206</v>
      </c>
    </row>
    <row r="27" spans="1:10" s="25" customFormat="1" ht="63" customHeight="1" x14ac:dyDescent="0.3">
      <c r="A27" s="103" t="s">
        <v>391</v>
      </c>
      <c r="B27" s="103" t="s">
        <v>392</v>
      </c>
      <c r="C27" s="104" t="s">
        <v>235</v>
      </c>
      <c r="D27" s="184" t="s">
        <v>393</v>
      </c>
      <c r="E27" s="196" t="s">
        <v>269</v>
      </c>
      <c r="F27" s="40" t="s">
        <v>270</v>
      </c>
      <c r="G27" s="41">
        <f t="shared" si="2"/>
        <v>2621137</v>
      </c>
      <c r="H27" s="42">
        <v>0</v>
      </c>
      <c r="I27" s="192">
        <f>1421491+1199646</f>
        <v>2621137</v>
      </c>
      <c r="J27" s="43">
        <f>I27</f>
        <v>2621137</v>
      </c>
    </row>
    <row r="28" spans="1:10" s="25" customFormat="1" ht="48" customHeight="1" x14ac:dyDescent="0.3">
      <c r="A28" s="36" t="s">
        <v>108</v>
      </c>
      <c r="B28" s="36" t="s">
        <v>109</v>
      </c>
      <c r="C28" s="37" t="s">
        <v>110</v>
      </c>
      <c r="D28" s="38" t="s">
        <v>111</v>
      </c>
      <c r="E28" s="92" t="s">
        <v>156</v>
      </c>
      <c r="F28" s="40" t="s">
        <v>181</v>
      </c>
      <c r="G28" s="41">
        <f>H28+I28</f>
        <v>60000</v>
      </c>
      <c r="H28" s="42">
        <v>60000</v>
      </c>
      <c r="I28" s="42">
        <v>0</v>
      </c>
      <c r="J28" s="43">
        <v>0</v>
      </c>
    </row>
    <row r="29" spans="1:10" s="25" customFormat="1" ht="51" customHeight="1" x14ac:dyDescent="0.3">
      <c r="A29" s="44" t="s">
        <v>112</v>
      </c>
      <c r="B29" s="44" t="s">
        <v>113</v>
      </c>
      <c r="C29" s="45" t="s">
        <v>114</v>
      </c>
      <c r="D29" s="46" t="s">
        <v>115</v>
      </c>
      <c r="E29" s="92" t="s">
        <v>156</v>
      </c>
      <c r="F29" s="40" t="s">
        <v>181</v>
      </c>
      <c r="G29" s="41">
        <f>H29+I29</f>
        <v>1620</v>
      </c>
      <c r="H29" s="42">
        <v>1620</v>
      </c>
      <c r="I29" s="42">
        <v>0</v>
      </c>
      <c r="J29" s="43">
        <v>0</v>
      </c>
    </row>
    <row r="30" spans="1:10" s="25" customFormat="1" ht="45" customHeight="1" x14ac:dyDescent="0.3">
      <c r="A30" s="89" t="s">
        <v>162</v>
      </c>
      <c r="B30" s="89" t="s">
        <v>163</v>
      </c>
      <c r="C30" s="90" t="s">
        <v>164</v>
      </c>
      <c r="D30" s="91" t="s">
        <v>165</v>
      </c>
      <c r="E30" s="92" t="s">
        <v>156</v>
      </c>
      <c r="F30" s="40" t="s">
        <v>181</v>
      </c>
      <c r="G30" s="41">
        <f t="shared" ref="G30" si="3">H30+I30</f>
        <v>28800</v>
      </c>
      <c r="H30" s="42">
        <v>28800</v>
      </c>
      <c r="I30" s="42">
        <v>0</v>
      </c>
      <c r="J30" s="43">
        <v>0</v>
      </c>
    </row>
    <row r="31" spans="1:10" s="25" customFormat="1" ht="71.25" customHeight="1" x14ac:dyDescent="0.3">
      <c r="A31" s="47" t="s">
        <v>116</v>
      </c>
      <c r="B31" s="47">
        <v>3140</v>
      </c>
      <c r="C31" s="48">
        <v>1040</v>
      </c>
      <c r="D31" s="49" t="s">
        <v>117</v>
      </c>
      <c r="E31" s="50" t="s">
        <v>161</v>
      </c>
      <c r="F31" s="40" t="s">
        <v>182</v>
      </c>
      <c r="G31" s="41">
        <f t="shared" ref="G31:G58" si="4">H31+I31</f>
        <v>320000</v>
      </c>
      <c r="H31" s="58">
        <v>320000</v>
      </c>
      <c r="I31" s="43">
        <v>0</v>
      </c>
      <c r="J31" s="43">
        <v>0</v>
      </c>
    </row>
    <row r="32" spans="1:10" s="25" customFormat="1" ht="77.25" customHeight="1" x14ac:dyDescent="0.3">
      <c r="A32" s="79" t="s">
        <v>157</v>
      </c>
      <c r="B32" s="79" t="s">
        <v>158</v>
      </c>
      <c r="C32" s="80" t="s">
        <v>159</v>
      </c>
      <c r="D32" s="81" t="s">
        <v>160</v>
      </c>
      <c r="E32" s="82" t="s">
        <v>156</v>
      </c>
      <c r="F32" s="40" t="s">
        <v>181</v>
      </c>
      <c r="G32" s="41">
        <f t="shared" si="4"/>
        <v>943002</v>
      </c>
      <c r="H32" s="58">
        <v>943002</v>
      </c>
      <c r="I32" s="43">
        <v>0</v>
      </c>
      <c r="J32" s="43">
        <v>0</v>
      </c>
    </row>
    <row r="33" spans="1:10" s="25" customFormat="1" ht="57" customHeight="1" x14ac:dyDescent="0.3">
      <c r="A33" s="103" t="s">
        <v>194</v>
      </c>
      <c r="B33" s="103" t="s">
        <v>195</v>
      </c>
      <c r="C33" s="104" t="s">
        <v>114</v>
      </c>
      <c r="D33" s="105" t="s">
        <v>196</v>
      </c>
      <c r="E33" s="120" t="s">
        <v>221</v>
      </c>
      <c r="F33" s="121" t="s">
        <v>222</v>
      </c>
      <c r="G33" s="41">
        <f t="shared" si="4"/>
        <v>1194000</v>
      </c>
      <c r="H33" s="58">
        <f>995000+199000</f>
        <v>1194000</v>
      </c>
      <c r="I33" s="43">
        <v>0</v>
      </c>
      <c r="J33" s="43">
        <v>0</v>
      </c>
    </row>
    <row r="34" spans="1:10" s="25" customFormat="1" ht="57" customHeight="1" x14ac:dyDescent="0.3">
      <c r="A34" s="103" t="s">
        <v>344</v>
      </c>
      <c r="B34" s="103" t="s">
        <v>345</v>
      </c>
      <c r="C34" s="104" t="s">
        <v>120</v>
      </c>
      <c r="D34" s="184" t="s">
        <v>346</v>
      </c>
      <c r="E34" s="120" t="s">
        <v>404</v>
      </c>
      <c r="F34" s="121" t="s">
        <v>403</v>
      </c>
      <c r="G34" s="41">
        <f t="shared" si="4"/>
        <v>13000</v>
      </c>
      <c r="H34" s="58">
        <v>13000</v>
      </c>
      <c r="I34" s="43">
        <v>0</v>
      </c>
      <c r="J34" s="43">
        <v>0</v>
      </c>
    </row>
    <row r="35" spans="1:10" s="25" customFormat="1" ht="54" customHeight="1" x14ac:dyDescent="0.3">
      <c r="A35" s="83" t="s">
        <v>118</v>
      </c>
      <c r="B35" s="47" t="s">
        <v>119</v>
      </c>
      <c r="C35" s="51" t="s">
        <v>120</v>
      </c>
      <c r="D35" s="52" t="s">
        <v>121</v>
      </c>
      <c r="E35" s="39" t="s">
        <v>156</v>
      </c>
      <c r="F35" s="40" t="s">
        <v>183</v>
      </c>
      <c r="G35" s="41">
        <f t="shared" si="4"/>
        <v>644170</v>
      </c>
      <c r="H35" s="93">
        <f>3268170-2732000+108000</f>
        <v>644170</v>
      </c>
      <c r="I35" s="43">
        <v>0</v>
      </c>
      <c r="J35" s="43">
        <v>0</v>
      </c>
    </row>
    <row r="36" spans="1:10" s="25" customFormat="1" ht="54" customHeight="1" x14ac:dyDescent="0.3">
      <c r="A36" s="83" t="s">
        <v>118</v>
      </c>
      <c r="B36" s="47" t="s">
        <v>119</v>
      </c>
      <c r="C36" s="51" t="s">
        <v>120</v>
      </c>
      <c r="D36" s="52" t="s">
        <v>121</v>
      </c>
      <c r="E36" s="39" t="s">
        <v>175</v>
      </c>
      <c r="F36" s="40" t="s">
        <v>397</v>
      </c>
      <c r="G36" s="41">
        <f t="shared" si="4"/>
        <v>2732000</v>
      </c>
      <c r="H36" s="93">
        <f>2700000+32000</f>
        <v>2732000</v>
      </c>
      <c r="I36" s="43">
        <v>0</v>
      </c>
      <c r="J36" s="43">
        <v>0</v>
      </c>
    </row>
    <row r="37" spans="1:10" s="25" customFormat="1" ht="54" customHeight="1" x14ac:dyDescent="0.3">
      <c r="A37" s="103" t="s">
        <v>237</v>
      </c>
      <c r="B37" s="103" t="s">
        <v>238</v>
      </c>
      <c r="C37" s="104" t="s">
        <v>124</v>
      </c>
      <c r="D37" s="105" t="s">
        <v>239</v>
      </c>
      <c r="E37" s="78" t="s">
        <v>155</v>
      </c>
      <c r="F37" s="40" t="s">
        <v>185</v>
      </c>
      <c r="G37" s="41">
        <f t="shared" si="4"/>
        <v>2643871</v>
      </c>
      <c r="H37" s="93">
        <v>100000</v>
      </c>
      <c r="I37" s="43">
        <f>1455877+40000+1047994</f>
        <v>2543871</v>
      </c>
      <c r="J37" s="43">
        <f>I37</f>
        <v>2543871</v>
      </c>
    </row>
    <row r="38" spans="1:10" s="25" customFormat="1" ht="54" customHeight="1" x14ac:dyDescent="0.3">
      <c r="A38" s="103" t="s">
        <v>197</v>
      </c>
      <c r="B38" s="103" t="s">
        <v>198</v>
      </c>
      <c r="C38" s="104" t="s">
        <v>124</v>
      </c>
      <c r="D38" s="105" t="s">
        <v>199</v>
      </c>
      <c r="E38" s="39" t="s">
        <v>220</v>
      </c>
      <c r="F38" s="40" t="s">
        <v>219</v>
      </c>
      <c r="G38" s="41">
        <f t="shared" si="4"/>
        <v>31141980</v>
      </c>
      <c r="H38" s="93">
        <f>24721253+951167+1935300+3534260</f>
        <v>31141980</v>
      </c>
      <c r="I38" s="43">
        <v>0</v>
      </c>
      <c r="J38" s="43">
        <v>0</v>
      </c>
    </row>
    <row r="39" spans="1:10" s="25" customFormat="1" ht="51" customHeight="1" x14ac:dyDescent="0.3">
      <c r="A39" s="193" t="s">
        <v>122</v>
      </c>
      <c r="B39" s="74" t="s">
        <v>123</v>
      </c>
      <c r="C39" s="76" t="s">
        <v>124</v>
      </c>
      <c r="D39" s="77" t="s">
        <v>125</v>
      </c>
      <c r="E39" s="78" t="s">
        <v>155</v>
      </c>
      <c r="F39" s="40" t="s">
        <v>185</v>
      </c>
      <c r="G39" s="54">
        <f t="shared" si="4"/>
        <v>27445295</v>
      </c>
      <c r="H39" s="94">
        <f>25074395+720000+300000+663460-282000+374540</f>
        <v>26850395</v>
      </c>
      <c r="I39" s="43">
        <f>396900+99000+99000</f>
        <v>594900</v>
      </c>
      <c r="J39" s="43">
        <f t="shared" ref="J39" si="5">I39</f>
        <v>594900</v>
      </c>
    </row>
    <row r="40" spans="1:10" s="25" customFormat="1" ht="51" customHeight="1" x14ac:dyDescent="0.3">
      <c r="A40" s="193" t="s">
        <v>122</v>
      </c>
      <c r="B40" s="74" t="s">
        <v>123</v>
      </c>
      <c r="C40" s="76" t="s">
        <v>124</v>
      </c>
      <c r="D40" s="77" t="s">
        <v>125</v>
      </c>
      <c r="E40" s="39" t="s">
        <v>175</v>
      </c>
      <c r="F40" s="40" t="s">
        <v>184</v>
      </c>
      <c r="G40" s="54">
        <f t="shared" si="4"/>
        <v>177540</v>
      </c>
      <c r="H40" s="94">
        <v>177540</v>
      </c>
      <c r="I40" s="43">
        <v>0</v>
      </c>
      <c r="J40" s="43">
        <v>0</v>
      </c>
    </row>
    <row r="41" spans="1:10" s="25" customFormat="1" ht="51.75" customHeight="1" x14ac:dyDescent="0.3">
      <c r="A41" s="193" t="s">
        <v>122</v>
      </c>
      <c r="B41" s="74" t="s">
        <v>123</v>
      </c>
      <c r="C41" s="76" t="s">
        <v>124</v>
      </c>
      <c r="D41" s="77" t="s">
        <v>125</v>
      </c>
      <c r="E41" s="175" t="s">
        <v>300</v>
      </c>
      <c r="F41" s="172" t="s">
        <v>301</v>
      </c>
      <c r="G41" s="54">
        <f t="shared" si="4"/>
        <v>40000</v>
      </c>
      <c r="H41" s="94">
        <v>40000</v>
      </c>
      <c r="I41" s="43">
        <v>0</v>
      </c>
      <c r="J41" s="43">
        <v>0</v>
      </c>
    </row>
    <row r="42" spans="1:10" s="25" customFormat="1" ht="46.5" customHeight="1" x14ac:dyDescent="0.3">
      <c r="A42" s="103" t="s">
        <v>287</v>
      </c>
      <c r="B42" s="103" t="s">
        <v>288</v>
      </c>
      <c r="C42" s="104" t="s">
        <v>289</v>
      </c>
      <c r="D42" s="105" t="s">
        <v>290</v>
      </c>
      <c r="E42" s="174" t="s">
        <v>296</v>
      </c>
      <c r="F42" s="172" t="s">
        <v>297</v>
      </c>
      <c r="G42" s="54">
        <f t="shared" si="4"/>
        <v>497997</v>
      </c>
      <c r="H42" s="94">
        <f>398997+99000</f>
        <v>497997</v>
      </c>
      <c r="I42" s="43">
        <v>0</v>
      </c>
      <c r="J42" s="43">
        <v>0</v>
      </c>
    </row>
    <row r="43" spans="1:10" s="25" customFormat="1" ht="46.5" customHeight="1" x14ac:dyDescent="0.3">
      <c r="A43" s="103" t="s">
        <v>240</v>
      </c>
      <c r="B43" s="103" t="s">
        <v>241</v>
      </c>
      <c r="C43" s="104" t="s">
        <v>242</v>
      </c>
      <c r="D43" s="105" t="s">
        <v>243</v>
      </c>
      <c r="E43" s="78" t="s">
        <v>155</v>
      </c>
      <c r="F43" s="40" t="s">
        <v>185</v>
      </c>
      <c r="G43" s="54">
        <f t="shared" si="4"/>
        <v>6651000</v>
      </c>
      <c r="H43" s="94">
        <v>0</v>
      </c>
      <c r="I43" s="43">
        <v>6651000</v>
      </c>
      <c r="J43" s="43">
        <f>I43</f>
        <v>6651000</v>
      </c>
    </row>
    <row r="44" spans="1:10" s="25" customFormat="1" ht="83.25" customHeight="1" x14ac:dyDescent="0.3">
      <c r="A44" s="103" t="s">
        <v>398</v>
      </c>
      <c r="B44" s="103" t="s">
        <v>399</v>
      </c>
      <c r="C44" s="104" t="s">
        <v>128</v>
      </c>
      <c r="D44" s="184" t="s">
        <v>400</v>
      </c>
      <c r="E44" s="78" t="s">
        <v>155</v>
      </c>
      <c r="F44" s="40" t="s">
        <v>185</v>
      </c>
      <c r="G44" s="54">
        <f t="shared" si="4"/>
        <v>209433</v>
      </c>
      <c r="H44" s="94">
        <v>0</v>
      </c>
      <c r="I44" s="43">
        <v>209433</v>
      </c>
      <c r="J44" s="43">
        <v>0</v>
      </c>
    </row>
    <row r="45" spans="1:10" s="25" customFormat="1" ht="52.5" customHeight="1" x14ac:dyDescent="0.3">
      <c r="A45" s="84" t="s">
        <v>126</v>
      </c>
      <c r="B45" s="55" t="s">
        <v>127</v>
      </c>
      <c r="C45" s="55" t="s">
        <v>128</v>
      </c>
      <c r="D45" s="56" t="s">
        <v>129</v>
      </c>
      <c r="E45" s="53" t="s">
        <v>180</v>
      </c>
      <c r="F45" s="40" t="s">
        <v>186</v>
      </c>
      <c r="G45" s="41">
        <f t="shared" si="4"/>
        <v>133892</v>
      </c>
      <c r="H45" s="54">
        <v>133892</v>
      </c>
      <c r="I45" s="41">
        <v>0</v>
      </c>
      <c r="J45" s="43">
        <v>0</v>
      </c>
    </row>
    <row r="46" spans="1:10" s="25" customFormat="1" ht="57.75" customHeight="1" x14ac:dyDescent="0.3">
      <c r="A46" s="83" t="s">
        <v>130</v>
      </c>
      <c r="B46" s="47" t="s">
        <v>131</v>
      </c>
      <c r="C46" s="51" t="s">
        <v>128</v>
      </c>
      <c r="D46" s="57" t="s">
        <v>132</v>
      </c>
      <c r="E46" s="59" t="s">
        <v>133</v>
      </c>
      <c r="F46" s="40" t="s">
        <v>187</v>
      </c>
      <c r="G46" s="54">
        <f t="shared" si="4"/>
        <v>5043937</v>
      </c>
      <c r="H46" s="54">
        <f>4944437+99500</f>
        <v>5043937</v>
      </c>
      <c r="I46" s="41">
        <v>0</v>
      </c>
      <c r="J46" s="43">
        <f>I46</f>
        <v>0</v>
      </c>
    </row>
    <row r="47" spans="1:10" s="25" customFormat="1" ht="63" customHeight="1" x14ac:dyDescent="0.3">
      <c r="A47" s="83" t="s">
        <v>130</v>
      </c>
      <c r="B47" s="47" t="s">
        <v>131</v>
      </c>
      <c r="C47" s="51" t="s">
        <v>128</v>
      </c>
      <c r="D47" s="57" t="s">
        <v>132</v>
      </c>
      <c r="E47" s="171" t="s">
        <v>273</v>
      </c>
      <c r="F47" s="172" t="s">
        <v>274</v>
      </c>
      <c r="G47" s="54">
        <f t="shared" si="4"/>
        <v>159836</v>
      </c>
      <c r="H47" s="54">
        <v>159836</v>
      </c>
      <c r="I47" s="41">
        <v>0</v>
      </c>
      <c r="J47" s="43">
        <v>0</v>
      </c>
    </row>
    <row r="48" spans="1:10" s="25" customFormat="1" ht="85.5" customHeight="1" x14ac:dyDescent="0.3">
      <c r="A48" s="85" t="s">
        <v>134</v>
      </c>
      <c r="B48" s="36" t="s">
        <v>135</v>
      </c>
      <c r="C48" s="37" t="s">
        <v>136</v>
      </c>
      <c r="D48" s="38" t="s">
        <v>137</v>
      </c>
      <c r="E48" s="60" t="s">
        <v>138</v>
      </c>
      <c r="F48" s="40" t="s">
        <v>188</v>
      </c>
      <c r="G48" s="54">
        <f t="shared" si="4"/>
        <v>300000</v>
      </c>
      <c r="H48" s="54">
        <v>300000</v>
      </c>
      <c r="I48" s="41">
        <v>0</v>
      </c>
      <c r="J48" s="43">
        <v>0</v>
      </c>
    </row>
    <row r="49" spans="1:10" s="25" customFormat="1" ht="68.25" customHeight="1" x14ac:dyDescent="0.3">
      <c r="A49" s="84" t="s">
        <v>139</v>
      </c>
      <c r="B49" s="74">
        <v>8130</v>
      </c>
      <c r="C49" s="55" t="s">
        <v>136</v>
      </c>
      <c r="D49" s="105" t="s">
        <v>173</v>
      </c>
      <c r="E49" s="61" t="s">
        <v>140</v>
      </c>
      <c r="F49" s="40" t="s">
        <v>189</v>
      </c>
      <c r="G49" s="41">
        <f t="shared" si="4"/>
        <v>8260654</v>
      </c>
      <c r="H49" s="54">
        <f>8165654+95000-70045</f>
        <v>8190609</v>
      </c>
      <c r="I49" s="41">
        <v>70045</v>
      </c>
      <c r="J49" s="43">
        <f>I49</f>
        <v>70045</v>
      </c>
    </row>
    <row r="50" spans="1:10" s="25" customFormat="1" ht="55.5" customHeight="1" x14ac:dyDescent="0.3">
      <c r="A50" s="86" t="s">
        <v>141</v>
      </c>
      <c r="B50" s="44" t="s">
        <v>142</v>
      </c>
      <c r="C50" s="45" t="s">
        <v>143</v>
      </c>
      <c r="D50" s="46" t="s">
        <v>144</v>
      </c>
      <c r="E50" s="53" t="s">
        <v>151</v>
      </c>
      <c r="F50" s="40" t="s">
        <v>192</v>
      </c>
      <c r="G50" s="41">
        <f t="shared" si="4"/>
        <v>100000</v>
      </c>
      <c r="H50" s="54">
        <v>100000</v>
      </c>
      <c r="I50" s="41">
        <v>0</v>
      </c>
      <c r="J50" s="43">
        <v>0</v>
      </c>
    </row>
    <row r="51" spans="1:10" s="25" customFormat="1" ht="54.75" customHeight="1" x14ac:dyDescent="0.3">
      <c r="A51" s="103" t="s">
        <v>145</v>
      </c>
      <c r="B51" s="103" t="s">
        <v>146</v>
      </c>
      <c r="C51" s="104" t="s">
        <v>147</v>
      </c>
      <c r="D51" s="184" t="s">
        <v>353</v>
      </c>
      <c r="E51" s="61" t="s">
        <v>148</v>
      </c>
      <c r="F51" s="40" t="s">
        <v>190</v>
      </c>
      <c r="G51" s="54">
        <f t="shared" si="4"/>
        <v>41677</v>
      </c>
      <c r="H51" s="54">
        <v>0</v>
      </c>
      <c r="I51" s="54">
        <v>41677</v>
      </c>
      <c r="J51" s="58">
        <v>0</v>
      </c>
    </row>
    <row r="52" spans="1:10" s="25" customFormat="1" ht="52.5" customHeight="1" x14ac:dyDescent="0.3">
      <c r="A52" s="87" t="s">
        <v>150</v>
      </c>
      <c r="B52" s="70" t="s">
        <v>152</v>
      </c>
      <c r="C52" s="71" t="s">
        <v>153</v>
      </c>
      <c r="D52" s="72" t="s">
        <v>174</v>
      </c>
      <c r="E52" s="73" t="s">
        <v>154</v>
      </c>
      <c r="F52" s="194" t="s">
        <v>191</v>
      </c>
      <c r="G52" s="41">
        <f t="shared" si="4"/>
        <v>428938</v>
      </c>
      <c r="H52" s="54">
        <v>428938</v>
      </c>
      <c r="I52" s="41">
        <v>0</v>
      </c>
      <c r="J52" s="43">
        <v>0</v>
      </c>
    </row>
    <row r="53" spans="1:10" s="25" customFormat="1" ht="64.5" customHeight="1" x14ac:dyDescent="0.3">
      <c r="A53" s="103" t="s">
        <v>244</v>
      </c>
      <c r="B53" s="103" t="s">
        <v>245</v>
      </c>
      <c r="C53" s="104" t="s">
        <v>246</v>
      </c>
      <c r="D53" s="105" t="s">
        <v>247</v>
      </c>
      <c r="E53" s="78" t="s">
        <v>275</v>
      </c>
      <c r="F53" s="40" t="s">
        <v>192</v>
      </c>
      <c r="G53" s="41">
        <f t="shared" si="4"/>
        <v>3000000</v>
      </c>
      <c r="H53" s="54">
        <v>3000000</v>
      </c>
      <c r="I53" s="41">
        <v>0</v>
      </c>
      <c r="J53" s="43">
        <v>0</v>
      </c>
    </row>
    <row r="54" spans="1:10" s="25" customFormat="1" ht="37.5" customHeight="1" x14ac:dyDescent="0.3">
      <c r="A54" s="103" t="s">
        <v>401</v>
      </c>
      <c r="B54" s="103" t="s">
        <v>402</v>
      </c>
      <c r="C54" s="104" t="s">
        <v>246</v>
      </c>
      <c r="D54" s="184" t="s">
        <v>224</v>
      </c>
      <c r="E54" s="78" t="s">
        <v>405</v>
      </c>
      <c r="F54" s="40" t="s">
        <v>406</v>
      </c>
      <c r="G54" s="41">
        <f t="shared" si="4"/>
        <v>1219500</v>
      </c>
      <c r="H54" s="54">
        <v>0</v>
      </c>
      <c r="I54" s="41">
        <f>531000+688500</f>
        <v>1219500</v>
      </c>
      <c r="J54" s="43">
        <f>I54</f>
        <v>1219500</v>
      </c>
    </row>
    <row r="55" spans="1:10" s="25" customFormat="1" ht="57.75" customHeight="1" x14ac:dyDescent="0.3">
      <c r="A55" s="103" t="s">
        <v>248</v>
      </c>
      <c r="B55" s="103" t="s">
        <v>249</v>
      </c>
      <c r="C55" s="104" t="s">
        <v>246</v>
      </c>
      <c r="D55" s="105" t="s">
        <v>250</v>
      </c>
      <c r="E55" s="78" t="s">
        <v>278</v>
      </c>
      <c r="F55" s="40" t="s">
        <v>277</v>
      </c>
      <c r="G55" s="41">
        <f t="shared" si="4"/>
        <v>50000</v>
      </c>
      <c r="H55" s="54">
        <v>50000</v>
      </c>
      <c r="I55" s="41">
        <v>0</v>
      </c>
      <c r="J55" s="43">
        <v>0</v>
      </c>
    </row>
    <row r="56" spans="1:10" s="25" customFormat="1" ht="80.25" customHeight="1" x14ac:dyDescent="0.3">
      <c r="A56" s="103" t="s">
        <v>248</v>
      </c>
      <c r="B56" s="103" t="s">
        <v>249</v>
      </c>
      <c r="C56" s="104" t="s">
        <v>246</v>
      </c>
      <c r="D56" s="105" t="s">
        <v>250</v>
      </c>
      <c r="E56" s="73" t="s">
        <v>298</v>
      </c>
      <c r="F56" s="172" t="s">
        <v>299</v>
      </c>
      <c r="G56" s="41">
        <f t="shared" si="4"/>
        <v>182038</v>
      </c>
      <c r="H56" s="54">
        <v>182038</v>
      </c>
      <c r="I56" s="41">
        <v>0</v>
      </c>
      <c r="J56" s="43">
        <v>0</v>
      </c>
    </row>
    <row r="57" spans="1:10" s="25" customFormat="1" ht="56.25" customHeight="1" x14ac:dyDescent="0.3">
      <c r="A57" s="103" t="s">
        <v>248</v>
      </c>
      <c r="B57" s="103" t="s">
        <v>249</v>
      </c>
      <c r="C57" s="104" t="s">
        <v>246</v>
      </c>
      <c r="D57" s="105" t="s">
        <v>250</v>
      </c>
      <c r="E57" s="73" t="s">
        <v>396</v>
      </c>
      <c r="F57" s="40" t="s">
        <v>395</v>
      </c>
      <c r="G57" s="41">
        <f t="shared" si="4"/>
        <v>150000</v>
      </c>
      <c r="H57" s="54">
        <v>150000</v>
      </c>
      <c r="I57" s="41">
        <v>0</v>
      </c>
      <c r="J57" s="43">
        <v>0</v>
      </c>
    </row>
    <row r="58" spans="1:10" s="25" customFormat="1" ht="54.75" customHeight="1" x14ac:dyDescent="0.3">
      <c r="A58" s="88">
        <v>1616030</v>
      </c>
      <c r="B58" s="75">
        <v>6030</v>
      </c>
      <c r="C58" s="76" t="s">
        <v>124</v>
      </c>
      <c r="D58" s="77" t="s">
        <v>125</v>
      </c>
      <c r="E58" s="78" t="s">
        <v>155</v>
      </c>
      <c r="F58" s="40" t="s">
        <v>185</v>
      </c>
      <c r="G58" s="54">
        <f t="shared" si="4"/>
        <v>1989000</v>
      </c>
      <c r="H58" s="54">
        <f>1509000+198000+282000</f>
        <v>1989000</v>
      </c>
      <c r="I58" s="54">
        <v>0</v>
      </c>
      <c r="J58" s="58">
        <v>0</v>
      </c>
    </row>
    <row r="59" spans="1:10" ht="24.75" customHeight="1" x14ac:dyDescent="0.25">
      <c r="A59" s="62" t="s">
        <v>87</v>
      </c>
      <c r="B59" s="62" t="s">
        <v>87</v>
      </c>
      <c r="C59" s="62" t="s">
        <v>87</v>
      </c>
      <c r="D59" s="63" t="s">
        <v>149</v>
      </c>
      <c r="E59" s="62" t="s">
        <v>87</v>
      </c>
      <c r="F59" s="62" t="s">
        <v>87</v>
      </c>
      <c r="G59" s="64">
        <f>SUM(G14:G58)</f>
        <v>128673536</v>
      </c>
      <c r="H59" s="64">
        <f>SUM(H14:H58)</f>
        <v>87700565</v>
      </c>
      <c r="I59" s="64">
        <f t="shared" ref="I59:J59" si="6">SUM(I14:I58)</f>
        <v>40972971</v>
      </c>
      <c r="J59" s="64">
        <f t="shared" si="6"/>
        <v>39109961</v>
      </c>
    </row>
    <row r="60" spans="1:10" ht="17.25" customHeight="1" x14ac:dyDescent="0.25">
      <c r="A60" s="16"/>
      <c r="B60" s="65"/>
      <c r="C60" s="16"/>
      <c r="D60" s="16"/>
      <c r="E60" s="16"/>
      <c r="F60" s="16"/>
      <c r="G60" s="16"/>
      <c r="H60" s="66"/>
      <c r="I60" s="16"/>
      <c r="J60" s="16"/>
    </row>
    <row r="61" spans="1:10" ht="22.5" customHeight="1" x14ac:dyDescent="0.25">
      <c r="A61" s="16"/>
      <c r="B61" s="65"/>
      <c r="C61" s="16"/>
      <c r="D61" s="16"/>
      <c r="E61" s="16"/>
      <c r="F61" s="16"/>
      <c r="G61" s="16"/>
      <c r="H61" s="66"/>
      <c r="I61" s="16"/>
      <c r="J61" s="16"/>
    </row>
    <row r="62" spans="1:10" s="68" customFormat="1" ht="22.5" customHeight="1" x14ac:dyDescent="0.3">
      <c r="A62" s="240" t="s">
        <v>75</v>
      </c>
      <c r="B62" s="240"/>
      <c r="C62" s="240"/>
      <c r="D62" s="240"/>
      <c r="E62" s="67"/>
      <c r="F62" s="15" t="s">
        <v>76</v>
      </c>
      <c r="G62" s="67"/>
      <c r="H62" s="16"/>
      <c r="I62" s="16"/>
      <c r="J62" s="16"/>
    </row>
    <row r="63" spans="1:10" ht="22.5" customHeight="1" x14ac:dyDescent="0.25">
      <c r="A63" s="16"/>
      <c r="B63" s="65"/>
      <c r="C63" s="16"/>
      <c r="D63" s="16"/>
      <c r="E63" s="16"/>
      <c r="F63" s="16"/>
      <c r="G63" s="16"/>
      <c r="H63" s="16"/>
      <c r="I63" s="16"/>
      <c r="J63" s="16"/>
    </row>
    <row r="72" spans="4:4" ht="22.5" customHeight="1" x14ac:dyDescent="0.25">
      <c r="D72" s="69"/>
    </row>
  </sheetData>
  <mergeCells count="13">
    <mergeCell ref="A62:D62"/>
    <mergeCell ref="H9:H10"/>
    <mergeCell ref="I9:J9"/>
    <mergeCell ref="A5:J5"/>
    <mergeCell ref="A6:B6"/>
    <mergeCell ref="A7:B7"/>
    <mergeCell ref="A9:A10"/>
    <mergeCell ref="B9:B10"/>
    <mergeCell ref="C9:C10"/>
    <mergeCell ref="D9:D10"/>
    <mergeCell ref="E9:E10"/>
    <mergeCell ref="F9:F10"/>
    <mergeCell ref="G9:G10"/>
  </mergeCells>
  <phoneticPr fontId="21" type="noConversion"/>
  <pageMargins left="0.9055118110236221" right="0.70866141732283472" top="0.35433070866141736" bottom="0.43307086614173229" header="0.35433070866141736" footer="0.35433070866141736"/>
  <pageSetup paperSize="9" scale="50" fitToHeight="2" orientation="landscape" r:id="rId1"/>
  <headerFooter alignWithMargins="0">
    <oddFooter>&amp;R&amp;P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6</vt:i4>
      </vt:variant>
    </vt:vector>
  </HeadingPairs>
  <TitlesOfParts>
    <vt:vector size="12" baseType="lpstr">
      <vt:lpstr>додаток 1</vt:lpstr>
      <vt:lpstr>додаток 2</vt:lpstr>
      <vt:lpstr>додаток 3</vt:lpstr>
      <vt:lpstr>додаток 5</vt:lpstr>
      <vt:lpstr>додаток 6</vt:lpstr>
      <vt:lpstr>додаток 7</vt:lpstr>
      <vt:lpstr>'додаток 1'!Заголовки_для_печати</vt:lpstr>
      <vt:lpstr>'додаток 3'!Заголовки_для_печати</vt:lpstr>
      <vt:lpstr>'додаток 6'!Заголовки_для_печати</vt:lpstr>
      <vt:lpstr>'додаток 7'!Заголовки_для_печати</vt:lpstr>
      <vt:lpstr>'додаток 6'!Область_печати</vt:lpstr>
      <vt:lpstr>'додаток 7'!Область_печати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2025-08-05T07:37:00Z</cp:lastPrinted>
  <dcterms:created xsi:type="dcterms:W3CDTF">2024-12-12T08:57:32Z</dcterms:created>
  <dcterms:modified xsi:type="dcterms:W3CDTF">2025-08-05T08:52:41Z</dcterms:modified>
</cp:coreProperties>
</file>